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<sst xmlns="http://schemas.openxmlformats.org/spreadsheetml/2006/main" count="473" uniqueCount="271">
  <si>
    <t>Deposit</t>
  </si>
  <si>
    <t>Sylva</t>
  </si>
  <si>
    <t>Harbury Lane scrap yard</t>
  </si>
  <si>
    <t>Parts</t>
  </si>
  <si>
    <t>Wire brush</t>
  </si>
  <si>
    <t>Oscott Equipments</t>
  </si>
  <si>
    <t>Cable ties</t>
  </si>
  <si>
    <t>Front wheel bearings</t>
  </si>
  <si>
    <t>Degreaser</t>
  </si>
  <si>
    <t>Funnel</t>
  </si>
  <si>
    <t>Riveter</t>
  </si>
  <si>
    <t>Drill bits</t>
  </si>
  <si>
    <t>Tin Snips</t>
  </si>
  <si>
    <t>Front brake disks</t>
  </si>
  <si>
    <t>Rear brake disks</t>
  </si>
  <si>
    <t>CV boots</t>
  </si>
  <si>
    <t>Ball joints</t>
  </si>
  <si>
    <t>Polyeurethane adhesive/sealant</t>
  </si>
  <si>
    <t>Parts Total</t>
  </si>
  <si>
    <t>GUNK</t>
  </si>
  <si>
    <t>Copper slip</t>
  </si>
  <si>
    <t>Angle grinder metal cutting disk</t>
  </si>
  <si>
    <t>Halfords</t>
  </si>
  <si>
    <t>Crow bar</t>
  </si>
  <si>
    <t>Focus</t>
  </si>
  <si>
    <t>Hammerite</t>
  </si>
  <si>
    <t>Homebase</t>
  </si>
  <si>
    <t>Oil catch tray</t>
  </si>
  <si>
    <t>Tools &amp; Consumables</t>
  </si>
  <si>
    <t>Exchange front calipers</t>
  </si>
  <si>
    <t>MCR Motor Factors</t>
  </si>
  <si>
    <t>Exchange rear calipers</t>
  </si>
  <si>
    <t>1/2" drive socket set</t>
  </si>
  <si>
    <t>Argos</t>
  </si>
  <si>
    <t>Gearbox, driveshafts, uprights, calipers</t>
  </si>
  <si>
    <t>Twin Weber 40 DCOE carburettors</t>
  </si>
  <si>
    <t>Fitting of new wheel bearings</t>
  </si>
  <si>
    <t>Build stands</t>
  </si>
  <si>
    <t>Carb service kits x2</t>
  </si>
  <si>
    <t>Minisport</t>
  </si>
  <si>
    <t>Carb cleaner, rear brake pads</t>
  </si>
  <si>
    <t>Private sale - wscc</t>
  </si>
  <si>
    <t>Ferodo front brake pads</t>
  </si>
  <si>
    <t>Weber throttle linkage</t>
  </si>
  <si>
    <t>Zetec inlet manifold for twin 40s</t>
  </si>
  <si>
    <t>Zetec engine</t>
  </si>
  <si>
    <t>Delivery of engine &amp; linkage</t>
  </si>
  <si>
    <t>www.fms-ford-spares.co.uk</t>
  </si>
  <si>
    <t>Private sale - www.findit.co.uk</t>
  </si>
  <si>
    <t>Private sale - www.wscc.co.uk</t>
  </si>
  <si>
    <t>2T trolley jack</t>
  </si>
  <si>
    <t>Motorworld</t>
  </si>
  <si>
    <t>Rivnut tool</t>
  </si>
  <si>
    <t>Socket convertors</t>
  </si>
  <si>
    <t>Star drive sockets</t>
  </si>
  <si>
    <t>Cambelt</t>
  </si>
  <si>
    <t>Kevin Richens Motors, Leamington Spa</t>
  </si>
  <si>
    <t>50x M4 Rivnuts</t>
  </si>
  <si>
    <t>Carriage for special order rivnut bits</t>
  </si>
  <si>
    <t>Balance for body &amp; chassis kit</t>
  </si>
  <si>
    <t>Other items from Sylva</t>
  </si>
  <si>
    <t>Fuel pipe clips</t>
  </si>
  <si>
    <t>Fuel pipe</t>
  </si>
  <si>
    <t>Fuel filter</t>
  </si>
  <si>
    <t>Spring washers</t>
  </si>
  <si>
    <t>Drill bit</t>
  </si>
  <si>
    <t>Maestro radiator</t>
  </si>
  <si>
    <t>Partco</t>
  </si>
  <si>
    <t>Battery</t>
  </si>
  <si>
    <t>Ex VAT</t>
  </si>
  <si>
    <t>VAT</t>
  </si>
  <si>
    <t>Pipe clips</t>
  </si>
  <si>
    <t>Battery earth lead</t>
  </si>
  <si>
    <t>Engine earth strap</t>
  </si>
  <si>
    <t>100 crimp terminals</t>
  </si>
  <si>
    <t>100 terminal insulators</t>
  </si>
  <si>
    <t>Various Ford bits</t>
  </si>
  <si>
    <t>Allen Ford, Leamington Spa</t>
  </si>
  <si>
    <t>4.8mm P-clips</t>
  </si>
  <si>
    <t>Maplin Electronics</t>
  </si>
  <si>
    <t>12.7mm P-clips</t>
  </si>
  <si>
    <t>Burton Power</t>
  </si>
  <si>
    <t>Fuel pump &amp; regulator, carbs bits</t>
  </si>
  <si>
    <t>Thinwall cable, terminals &amp; other wiring stuff</t>
  </si>
  <si>
    <t>Vehicle wiring products</t>
  </si>
  <si>
    <t>Crimp tool</t>
  </si>
  <si>
    <t>Instruments and senders</t>
  </si>
  <si>
    <t>Greengauges.com</t>
  </si>
  <si>
    <t>Washers</t>
  </si>
  <si>
    <t>Set square</t>
  </si>
  <si>
    <t>DOT4 brake fluid</t>
  </si>
  <si>
    <t>Gear knob</t>
  </si>
  <si>
    <t>Multimeter</t>
  </si>
  <si>
    <t>Battery isolator switch</t>
  </si>
  <si>
    <t>Ignition switch</t>
  </si>
  <si>
    <t>8mm drill bit</t>
  </si>
  <si>
    <t>10mm drill bit</t>
  </si>
  <si>
    <t>Hose clips</t>
  </si>
  <si>
    <t>Heater hose connectors</t>
  </si>
  <si>
    <t>Thread lock</t>
  </si>
  <si>
    <t>Battery lead connectors</t>
  </si>
  <si>
    <t>+ve battery terminal</t>
  </si>
  <si>
    <t>Relays</t>
  </si>
  <si>
    <t>Fuse box</t>
  </si>
  <si>
    <t>Fuses</t>
  </si>
  <si>
    <t>10m Battery cable</t>
  </si>
  <si>
    <t>3x Toggle switches</t>
  </si>
  <si>
    <t>6x Rocker switches</t>
  </si>
  <si>
    <t>6x Warning lights</t>
  </si>
  <si>
    <t>Araldite</t>
  </si>
  <si>
    <t>Nyloc nuts</t>
  </si>
  <si>
    <t>1/2" drill bit</t>
  </si>
  <si>
    <t>Grinding bits</t>
  </si>
  <si>
    <t>Horn</t>
  </si>
  <si>
    <t>Spiral wrap</t>
  </si>
  <si>
    <t>B&amp;Q multitool (dremel)</t>
  </si>
  <si>
    <t>B&amp;Q</t>
  </si>
  <si>
    <t>Gift</t>
  </si>
  <si>
    <t>Sidescreens</t>
  </si>
  <si>
    <t>Seats</t>
  </si>
  <si>
    <t>Spraying</t>
  </si>
  <si>
    <t>W. Offa</t>
  </si>
  <si>
    <t>Windscreen fitting</t>
  </si>
  <si>
    <t>RAC Autowindscreens</t>
  </si>
  <si>
    <t>Aluminium angle section</t>
  </si>
  <si>
    <t>Steel angle section</t>
  </si>
  <si>
    <t>Bolts</t>
  </si>
  <si>
    <t>EP75W/90 transmission oil</t>
  </si>
  <si>
    <t>Exhaust bobbins</t>
  </si>
  <si>
    <t>Anti freeze</t>
  </si>
  <si>
    <t>De-ionised water</t>
  </si>
  <si>
    <t>Engine cover air scoop</t>
  </si>
  <si>
    <t>CCMotorsport</t>
  </si>
  <si>
    <t>Carpet</t>
  </si>
  <si>
    <t>Fletchers Auto Store</t>
  </si>
  <si>
    <t>Vinyl</t>
  </si>
  <si>
    <t>Microbore central heating pipe (fuel line!)</t>
  </si>
  <si>
    <t>Harnesses</t>
  </si>
  <si>
    <t>Europa Spares</t>
  </si>
  <si>
    <t>Locking bonnet pins</t>
  </si>
  <si>
    <t>Air filter fluid</t>
  </si>
  <si>
    <t>5m edging strip</t>
  </si>
  <si>
    <t>5m wing piping</t>
  </si>
  <si>
    <t>5m adhesive backed foam</t>
  </si>
  <si>
    <t>On the road costs</t>
  </si>
  <si>
    <t>MOT test</t>
  </si>
  <si>
    <t>On the road costs total</t>
  </si>
  <si>
    <t>Tools &amp; Consumables total</t>
  </si>
  <si>
    <t>SVA</t>
  </si>
  <si>
    <t>VOSA</t>
  </si>
  <si>
    <t>First registration fee</t>
  </si>
  <si>
    <t>Fire Putty</t>
  </si>
  <si>
    <t>Glass fibre kit</t>
  </si>
  <si>
    <t>Holts puncture repair liquid</t>
  </si>
  <si>
    <t>Grill Mesh</t>
  </si>
  <si>
    <t>Pipercross rampipe sock air filters</t>
  </si>
  <si>
    <t>Trackstore</t>
  </si>
  <si>
    <t>Wet and dry paper</t>
  </si>
  <si>
    <t>Hose connector</t>
  </si>
  <si>
    <t>Petrol pipe clips</t>
  </si>
  <si>
    <t>Fuel hose</t>
  </si>
  <si>
    <t>Catch tank breather</t>
  </si>
  <si>
    <t>Emerald ECU, senders &amp; carriage</t>
  </si>
  <si>
    <t>Emerald</t>
  </si>
  <si>
    <t>Tax disc holder</t>
  </si>
  <si>
    <t>9mm wrench</t>
  </si>
  <si>
    <t>Bulbs</t>
  </si>
  <si>
    <t>Bonnet pins</t>
  </si>
  <si>
    <t>Westfield</t>
  </si>
  <si>
    <t>Alternator belt</t>
  </si>
  <si>
    <t>Plug leads</t>
  </si>
  <si>
    <t>Allen Ford</t>
  </si>
  <si>
    <t>Spark plugs</t>
  </si>
  <si>
    <t>P clips</t>
  </si>
  <si>
    <t>Coil pack connector</t>
  </si>
  <si>
    <t>Oil pressure sender T piece</t>
  </si>
  <si>
    <t>Aluminium tube</t>
  </si>
  <si>
    <t>Metal Supermarkets</t>
  </si>
  <si>
    <t>Nuts</t>
  </si>
  <si>
    <t>Terminals</t>
  </si>
  <si>
    <t>Torx bit set</t>
  </si>
  <si>
    <t>Mini ratchet drive</t>
  </si>
  <si>
    <t>8mm wrench</t>
  </si>
  <si>
    <t>Vulcoflex radiator hose</t>
  </si>
  <si>
    <t>Heater hose</t>
  </si>
  <si>
    <t>Toggle switch</t>
  </si>
  <si>
    <t>Relay</t>
  </si>
  <si>
    <t>50 long rivets</t>
  </si>
  <si>
    <t>Wiper blade</t>
  </si>
  <si>
    <t>Black spray paint</t>
  </si>
  <si>
    <t>3in1 oil</t>
  </si>
  <si>
    <t>Carbalancer</t>
  </si>
  <si>
    <t>Rear view mirror</t>
  </si>
  <si>
    <t>Masking tape</t>
  </si>
  <si>
    <t>Battery cables</t>
  </si>
  <si>
    <t>Lucas</t>
  </si>
  <si>
    <t>Wing mirrors</t>
  </si>
  <si>
    <t>MPS</t>
  </si>
  <si>
    <t>100 Rivnuts</t>
  </si>
  <si>
    <t>Latex gloves</t>
  </si>
  <si>
    <t>Plastic primer</t>
  </si>
  <si>
    <t>Engine paint</t>
  </si>
  <si>
    <t>Engine oil</t>
  </si>
  <si>
    <t>Exhaust studs and nuts</t>
  </si>
  <si>
    <t>Wiring bits</t>
  </si>
  <si>
    <t>Car body filler</t>
  </si>
  <si>
    <t>Wrinkle finish dashboard paint</t>
  </si>
  <si>
    <t>Cork sanding block</t>
  </si>
  <si>
    <t>3.2mm blade connectors</t>
  </si>
  <si>
    <t xml:space="preserve">Angle grinder  </t>
  </si>
  <si>
    <t>Wheel nuts &amp; bolts</t>
  </si>
  <si>
    <t>MWS</t>
  </si>
  <si>
    <t>Dash heating vents</t>
  </si>
  <si>
    <t>CBS</t>
  </si>
  <si>
    <t>Radiator fan</t>
  </si>
  <si>
    <t>SVC</t>
  </si>
  <si>
    <t>Hyperbrite LED (shift light)</t>
  </si>
  <si>
    <t>Sigg bottle (oil catch tank)</t>
  </si>
  <si>
    <t>Heatshrink</t>
  </si>
  <si>
    <t>MSM</t>
  </si>
  <si>
    <t>UK &amp; Europe breakdown cover</t>
  </si>
  <si>
    <t>Road tax</t>
  </si>
  <si>
    <t>DVLA</t>
  </si>
  <si>
    <t>4.0mm rivets x1000</t>
  </si>
  <si>
    <t>Post SVA costs total</t>
  </si>
  <si>
    <t>Weather gear</t>
  </si>
  <si>
    <t>Sylva/Intatrim</t>
  </si>
  <si>
    <t>Post SVA costs</t>
  </si>
  <si>
    <t>"On the road" Grand Total</t>
  </si>
  <si>
    <t>4 of 6"x14" alloys with 185/55 tyres</t>
  </si>
  <si>
    <t>www.rochfordtyres.co.uk (via ebay)</t>
  </si>
  <si>
    <t>Prices include delivery costs were applicable</t>
  </si>
  <si>
    <t>Supplier</t>
  </si>
  <si>
    <t>Cost</t>
  </si>
  <si>
    <t>SVA retest</t>
  </si>
  <si>
    <t>Insurance (7500 miles limit)</t>
  </si>
  <si>
    <t>Brakes</t>
  </si>
  <si>
    <t>Fuel System</t>
  </si>
  <si>
    <t>Wheels &amp; Tyres</t>
  </si>
  <si>
    <t>Main kit from Sylva</t>
  </si>
  <si>
    <t>Driveline</t>
  </si>
  <si>
    <t>Engine</t>
  </si>
  <si>
    <t>Suspension</t>
  </si>
  <si>
    <t>Miscellaneous Items</t>
  </si>
  <si>
    <t>Cooling System</t>
  </si>
  <si>
    <t>Electrical System</t>
  </si>
  <si>
    <t>Dashboard</t>
  </si>
  <si>
    <t>Interior</t>
  </si>
  <si>
    <t>Aluminium duct hose (for heater)</t>
  </si>
  <si>
    <t>Body</t>
  </si>
  <si>
    <t>2mm aluminium sheet offcut (fuel tank strap)</t>
  </si>
  <si>
    <t>Fuel pressure regulator (the second one…)</t>
  </si>
  <si>
    <t>Exhaust, steering rack, track rod ends, powder coating, lighting set, handbrake &amp; cables, fuel tank, clutch cable, throttle cable, Protech shocks &amp; springs, brake master cylinders, bias bar, braided hoses, exhaust manifold, exhaust link piece, silencer, Mountney steering wheel</t>
  </si>
  <si>
    <t>Subtotal</t>
  </si>
  <si>
    <t>Tim Bradley, Shipston on Stour</t>
  </si>
  <si>
    <t>Tyres</t>
  </si>
  <si>
    <t>Yokohama</t>
  </si>
  <si>
    <t>Fog light</t>
  </si>
  <si>
    <t>Maplin</t>
  </si>
  <si>
    <t>High level brake light</t>
  </si>
  <si>
    <t>Rear damper mods</t>
  </si>
  <si>
    <t>Protech</t>
  </si>
  <si>
    <t>275lb/in 6.5" springs</t>
  </si>
  <si>
    <t>ebay</t>
  </si>
  <si>
    <t>325lb/in 7.5" springs</t>
  </si>
  <si>
    <t>Engine oil, oil filter, spark plugs @5000 miles</t>
  </si>
  <si>
    <t>Wing protectors</t>
  </si>
  <si>
    <t>Motorscycle World</t>
  </si>
  <si>
    <t>Road Tax</t>
  </si>
  <si>
    <t>Insurance renewal (6000 mile limit)</t>
  </si>
  <si>
    <t>Sylva Mojo Build Costs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</si>
</sst>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4" fillId="0" borderId="1" xfId="0" applyFont="1" applyBorder="1" applyAlignment="1" quotePrefix="1">
      <alignment horizontal="lef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" fontId="4" fillId="2" borderId="5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Alignment="1">
      <alignment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17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7" xfId="0" applyFont="1" applyFill="1" applyBorder="1" applyAlignment="1">
      <alignment horizontal="right"/>
    </xf>
    <xf numFmtId="4" fontId="3" fillId="0" borderId="7" xfId="0" applyNumberFormat="1" applyFont="1" applyBorder="1" applyAlignment="1">
      <alignment wrapText="1"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81"/>
  <sheetViews>
    <sheetView showGridLines="0" tabSelected="1" workbookViewId="0" topLeftCell="A1">
      <selection activeCell="F8" sqref="F8"/>
    </sheetView>
  </sheetViews>
  <sheetFormatPr defaultColWidth="9.140625" defaultRowHeight="12.75"/>
  <cols>
    <col min="1" max="1" width="2.8515625" style="2" customWidth="1"/>
    <col min="2" max="2" width="38.28125" style="1" bestFit="1" customWidth="1"/>
    <col min="3" max="3" width="27.7109375" style="1" customWidth="1"/>
    <col min="4" max="4" width="9.7109375" style="1" hidden="1" customWidth="1"/>
    <col min="5" max="5" width="9.7109375" style="4" hidden="1" customWidth="1"/>
    <col min="6" max="6" width="9.7109375" style="4" customWidth="1"/>
    <col min="7" max="16384" width="9.140625" style="2" customWidth="1"/>
  </cols>
  <sheetData>
    <row r="1" ht="18">
      <c r="B1" s="17" t="s">
        <v>270</v>
      </c>
    </row>
    <row r="2" spans="3:6" ht="11.25">
      <c r="C2" s="46" t="s">
        <v>231</v>
      </c>
      <c r="D2" s="46"/>
      <c r="E2" s="46"/>
      <c r="F2" s="46"/>
    </row>
    <row r="3" ht="12" thickBot="1"/>
    <row r="4" spans="2:7" ht="12" thickBot="1">
      <c r="B4" s="16" t="s">
        <v>3</v>
      </c>
      <c r="C4" s="14" t="s">
        <v>232</v>
      </c>
      <c r="D4" s="14" t="s">
        <v>70</v>
      </c>
      <c r="E4" s="15" t="s">
        <v>69</v>
      </c>
      <c r="F4" s="36" t="s">
        <v>233</v>
      </c>
      <c r="G4" s="3"/>
    </row>
    <row r="5" spans="2:7" s="18" customFormat="1" ht="11.25">
      <c r="B5" s="19"/>
      <c r="C5" s="20"/>
      <c r="D5" s="20"/>
      <c r="E5" s="21"/>
      <c r="F5" s="37"/>
      <c r="G5" s="22"/>
    </row>
    <row r="6" spans="2:7" s="18" customFormat="1" ht="11.25">
      <c r="B6" s="19" t="s">
        <v>239</v>
      </c>
      <c r="C6" s="20"/>
      <c r="D6" s="20"/>
      <c r="E6" s="21"/>
      <c r="F6" s="37"/>
      <c r="G6" s="22"/>
    </row>
    <row r="7" spans="2:7" ht="11.25">
      <c r="B7" s="5" t="s">
        <v>0</v>
      </c>
      <c r="C7" s="6" t="s">
        <v>1</v>
      </c>
      <c r="D7" s="6">
        <v>1.175</v>
      </c>
      <c r="E7" s="7"/>
      <c r="F7" s="38">
        <v>500</v>
      </c>
      <c r="G7" s="3"/>
    </row>
    <row r="8" spans="2:7" ht="11.25">
      <c r="B8" s="5" t="s">
        <v>59</v>
      </c>
      <c r="C8" s="6" t="s">
        <v>1</v>
      </c>
      <c r="D8" s="6">
        <v>1.175</v>
      </c>
      <c r="E8" s="7"/>
      <c r="F8" s="38">
        <v>2150</v>
      </c>
      <c r="G8" s="3"/>
    </row>
    <row r="9" spans="2:7" ht="11.25">
      <c r="B9" s="5" t="s">
        <v>60</v>
      </c>
      <c r="C9" s="6" t="s">
        <v>1</v>
      </c>
      <c r="D9" s="6">
        <v>1.175</v>
      </c>
      <c r="E9" s="7"/>
      <c r="F9" s="38">
        <v>1468</v>
      </c>
      <c r="G9" s="3"/>
    </row>
    <row r="10" spans="2:7" s="27" customFormat="1" ht="67.5">
      <c r="B10" s="28" t="s">
        <v>252</v>
      </c>
      <c r="C10" s="24"/>
      <c r="D10" s="24"/>
      <c r="E10" s="25"/>
      <c r="F10" s="39"/>
      <c r="G10" s="26"/>
    </row>
    <row r="11" spans="2:7" s="27" customFormat="1" ht="11.25">
      <c r="B11" s="28"/>
      <c r="C11" s="29" t="s">
        <v>253</v>
      </c>
      <c r="D11" s="30"/>
      <c r="E11" s="31"/>
      <c r="F11" s="40">
        <f>SUM(F7:F10)</f>
        <v>4118</v>
      </c>
      <c r="G11" s="26"/>
    </row>
    <row r="12" spans="2:7" s="27" customFormat="1" ht="11.25">
      <c r="B12" s="28"/>
      <c r="C12" s="24"/>
      <c r="D12" s="24"/>
      <c r="E12" s="25"/>
      <c r="F12" s="39"/>
      <c r="G12" s="26"/>
    </row>
    <row r="13" spans="2:7" s="18" customFormat="1" ht="11.25">
      <c r="B13" s="19" t="s">
        <v>236</v>
      </c>
      <c r="C13" s="20"/>
      <c r="D13" s="20"/>
      <c r="E13" s="21"/>
      <c r="F13" s="37"/>
      <c r="G13" s="22"/>
    </row>
    <row r="14" spans="2:7" ht="11.25">
      <c r="B14" s="5" t="s">
        <v>13</v>
      </c>
      <c r="C14" s="6" t="s">
        <v>5</v>
      </c>
      <c r="D14" s="6">
        <v>1.175</v>
      </c>
      <c r="E14" s="7"/>
      <c r="F14" s="38">
        <f>12.14*1.175</f>
        <v>14.264500000000002</v>
      </c>
      <c r="G14" s="3"/>
    </row>
    <row r="15" spans="2:7" ht="11.25">
      <c r="B15" s="5" t="s">
        <v>14</v>
      </c>
      <c r="C15" s="6" t="s">
        <v>5</v>
      </c>
      <c r="D15" s="6">
        <v>1.175</v>
      </c>
      <c r="E15" s="7"/>
      <c r="F15" s="38">
        <f>18.4*1.175</f>
        <v>21.619999999999997</v>
      </c>
      <c r="G15" s="3"/>
    </row>
    <row r="16" spans="2:7" ht="11.25">
      <c r="B16" s="5" t="s">
        <v>29</v>
      </c>
      <c r="C16" s="6" t="s">
        <v>30</v>
      </c>
      <c r="D16" s="6">
        <v>1.175</v>
      </c>
      <c r="E16" s="7"/>
      <c r="F16" s="38">
        <v>60</v>
      </c>
      <c r="G16" s="3"/>
    </row>
    <row r="17" spans="2:7" ht="11.25">
      <c r="B17" s="5" t="s">
        <v>31</v>
      </c>
      <c r="C17" s="6" t="s">
        <v>30</v>
      </c>
      <c r="D17" s="6">
        <v>1.175</v>
      </c>
      <c r="E17" s="7"/>
      <c r="F17" s="38">
        <v>99</v>
      </c>
      <c r="G17" s="3"/>
    </row>
    <row r="18" spans="2:7" ht="11.25">
      <c r="B18" s="5" t="s">
        <v>40</v>
      </c>
      <c r="C18" s="6" t="s">
        <v>5</v>
      </c>
      <c r="D18" s="6">
        <v>1.175</v>
      </c>
      <c r="E18" s="7"/>
      <c r="F18" s="38">
        <v>15.53</v>
      </c>
      <c r="G18" s="3"/>
    </row>
    <row r="19" spans="2:7" ht="11.25">
      <c r="B19" s="5" t="s">
        <v>42</v>
      </c>
      <c r="C19" s="6" t="s">
        <v>22</v>
      </c>
      <c r="D19" s="6">
        <v>1.175</v>
      </c>
      <c r="E19" s="7"/>
      <c r="F19" s="38">
        <v>14.99</v>
      </c>
      <c r="G19" s="3"/>
    </row>
    <row r="20" spans="2:7" ht="11.25">
      <c r="B20" s="5" t="s">
        <v>90</v>
      </c>
      <c r="C20" s="6" t="s">
        <v>5</v>
      </c>
      <c r="D20" s="6">
        <v>1.175</v>
      </c>
      <c r="E20" s="7">
        <f>2*2.29</f>
        <v>4.58</v>
      </c>
      <c r="F20" s="38">
        <f>E20*D20</f>
        <v>5.3815</v>
      </c>
      <c r="G20" s="3"/>
    </row>
    <row r="21" spans="2:7" s="27" customFormat="1" ht="11.25">
      <c r="B21" s="28"/>
      <c r="C21" s="29" t="s">
        <v>253</v>
      </c>
      <c r="D21" s="30"/>
      <c r="E21" s="31"/>
      <c r="F21" s="40">
        <f>SUM(F14:F20)</f>
        <v>230.786</v>
      </c>
      <c r="G21" s="26"/>
    </row>
    <row r="22" spans="2:7" ht="11.25">
      <c r="B22" s="5"/>
      <c r="C22" s="6"/>
      <c r="D22" s="6"/>
      <c r="E22" s="7"/>
      <c r="F22" s="38"/>
      <c r="G22" s="3"/>
    </row>
    <row r="23" spans="2:7" s="18" customFormat="1" ht="11.25">
      <c r="B23" s="19" t="s">
        <v>237</v>
      </c>
      <c r="C23" s="20"/>
      <c r="D23" s="20"/>
      <c r="E23" s="21"/>
      <c r="F23" s="37"/>
      <c r="G23" s="22"/>
    </row>
    <row r="24" spans="2:7" ht="11.25">
      <c r="B24" s="5" t="s">
        <v>61</v>
      </c>
      <c r="C24" s="6" t="s">
        <v>5</v>
      </c>
      <c r="D24" s="6">
        <v>1.175</v>
      </c>
      <c r="E24" s="7"/>
      <c r="F24" s="38">
        <f>0.48*1.175</f>
        <v>0.564</v>
      </c>
      <c r="G24" s="3"/>
    </row>
    <row r="25" spans="2:7" ht="11.25">
      <c r="B25" s="5" t="s">
        <v>62</v>
      </c>
      <c r="C25" s="6" t="s">
        <v>5</v>
      </c>
      <c r="D25" s="6">
        <v>1.175</v>
      </c>
      <c r="E25" s="7"/>
      <c r="F25" s="38">
        <f>1.05*1.175</f>
        <v>1.2337500000000001</v>
      </c>
      <c r="G25" s="3"/>
    </row>
    <row r="26" spans="2:7" ht="11.25">
      <c r="B26" s="5" t="s">
        <v>63</v>
      </c>
      <c r="C26" s="6" t="s">
        <v>5</v>
      </c>
      <c r="D26" s="6">
        <v>1.175</v>
      </c>
      <c r="E26" s="7"/>
      <c r="F26" s="38">
        <f>10.26*1.175</f>
        <v>12.0555</v>
      </c>
      <c r="G26" s="3"/>
    </row>
    <row r="27" spans="2:7" ht="11.25">
      <c r="B27" s="5" t="s">
        <v>82</v>
      </c>
      <c r="C27" s="6" t="s">
        <v>81</v>
      </c>
      <c r="D27" s="6">
        <v>1.175</v>
      </c>
      <c r="E27" s="7">
        <v>103.74</v>
      </c>
      <c r="F27" s="38">
        <f>E27*D27</f>
        <v>121.8945</v>
      </c>
      <c r="G27" s="3"/>
    </row>
    <row r="28" spans="2:7" ht="11.25">
      <c r="B28" s="5" t="s">
        <v>63</v>
      </c>
      <c r="C28" s="6" t="s">
        <v>5</v>
      </c>
      <c r="D28" s="6">
        <v>1.175</v>
      </c>
      <c r="E28" s="7">
        <v>1.05</v>
      </c>
      <c r="F28" s="38">
        <f>E28*D28</f>
        <v>1.2337500000000001</v>
      </c>
      <c r="G28" s="3"/>
    </row>
    <row r="29" spans="2:7" ht="11.25">
      <c r="B29" s="5" t="s">
        <v>250</v>
      </c>
      <c r="C29" s="6" t="s">
        <v>177</v>
      </c>
      <c r="D29" s="6"/>
      <c r="E29" s="7"/>
      <c r="F29" s="38">
        <f>10.76</f>
        <v>10.76</v>
      </c>
      <c r="G29" s="3"/>
    </row>
    <row r="30" spans="2:7" ht="11.25">
      <c r="B30" s="5" t="s">
        <v>136</v>
      </c>
      <c r="C30" s="6" t="s">
        <v>116</v>
      </c>
      <c r="D30" s="6"/>
      <c r="E30" s="7"/>
      <c r="F30" s="38">
        <v>7.98</v>
      </c>
      <c r="G30" s="3"/>
    </row>
    <row r="31" spans="2:7" ht="11.25">
      <c r="B31" s="5" t="s">
        <v>159</v>
      </c>
      <c r="C31" s="6" t="s">
        <v>5</v>
      </c>
      <c r="D31" s="6"/>
      <c r="E31" s="7"/>
      <c r="F31" s="38">
        <f>0.48*1.175*3</f>
        <v>1.6919999999999997</v>
      </c>
      <c r="G31" s="3"/>
    </row>
    <row r="32" spans="2:7" ht="11.25">
      <c r="B32" s="5" t="s">
        <v>160</v>
      </c>
      <c r="C32" s="6" t="s">
        <v>5</v>
      </c>
      <c r="D32" s="6"/>
      <c r="E32" s="7"/>
      <c r="F32" s="38">
        <f>1.77*1.175</f>
        <v>2.07975</v>
      </c>
      <c r="G32" s="3"/>
    </row>
    <row r="33" spans="2:7" ht="11.25">
      <c r="B33" s="5" t="s">
        <v>251</v>
      </c>
      <c r="C33" s="6" t="s">
        <v>81</v>
      </c>
      <c r="D33" s="6"/>
      <c r="E33" s="7"/>
      <c r="F33" s="38">
        <v>26.03</v>
      </c>
      <c r="G33" s="3"/>
    </row>
    <row r="34" spans="2:7" s="27" customFormat="1" ht="11.25">
      <c r="B34" s="28"/>
      <c r="C34" s="29" t="s">
        <v>253</v>
      </c>
      <c r="D34" s="30"/>
      <c r="E34" s="31"/>
      <c r="F34" s="40">
        <f>SUM(F24:F33)</f>
        <v>185.52324999999996</v>
      </c>
      <c r="G34" s="26"/>
    </row>
    <row r="35" spans="2:7" s="18" customFormat="1" ht="11.25">
      <c r="B35" s="19"/>
      <c r="C35" s="20"/>
      <c r="D35" s="20"/>
      <c r="E35" s="21"/>
      <c r="F35" s="37"/>
      <c r="G35" s="22"/>
    </row>
    <row r="36" spans="2:7" s="18" customFormat="1" ht="11.25">
      <c r="B36" s="19" t="s">
        <v>238</v>
      </c>
      <c r="C36" s="20"/>
      <c r="D36" s="20"/>
      <c r="E36" s="21"/>
      <c r="F36" s="37"/>
      <c r="G36" s="22"/>
    </row>
    <row r="37" spans="2:7" ht="11.25">
      <c r="B37" s="5" t="s">
        <v>229</v>
      </c>
      <c r="C37" s="6" t="s">
        <v>230</v>
      </c>
      <c r="D37" s="6">
        <v>1.175</v>
      </c>
      <c r="E37" s="7"/>
      <c r="F37" s="38">
        <v>175</v>
      </c>
      <c r="G37" s="3"/>
    </row>
    <row r="38" spans="2:7" ht="11.25">
      <c r="B38" s="5" t="s">
        <v>210</v>
      </c>
      <c r="C38" s="6" t="s">
        <v>211</v>
      </c>
      <c r="D38" s="6"/>
      <c r="E38" s="7"/>
      <c r="F38" s="38">
        <v>20</v>
      </c>
      <c r="G38" s="3"/>
    </row>
    <row r="39" spans="2:7" ht="11.25">
      <c r="B39" s="5" t="s">
        <v>153</v>
      </c>
      <c r="C39" s="6" t="s">
        <v>5</v>
      </c>
      <c r="D39" s="6"/>
      <c r="E39" s="7"/>
      <c r="F39" s="38">
        <f>5.24*1.175</f>
        <v>6.157000000000001</v>
      </c>
      <c r="G39" s="3"/>
    </row>
    <row r="40" spans="2:7" s="27" customFormat="1" ht="11.25">
      <c r="B40" s="28"/>
      <c r="C40" s="29" t="s">
        <v>253</v>
      </c>
      <c r="D40" s="30"/>
      <c r="E40" s="31"/>
      <c r="F40" s="40">
        <f>SUM(F37:F39)</f>
        <v>201.157</v>
      </c>
      <c r="G40" s="26"/>
    </row>
    <row r="41" spans="2:7" s="18" customFormat="1" ht="11.25">
      <c r="B41" s="19"/>
      <c r="C41" s="20"/>
      <c r="D41" s="20"/>
      <c r="E41" s="21"/>
      <c r="F41" s="37"/>
      <c r="G41" s="22"/>
    </row>
    <row r="42" spans="2:7" s="18" customFormat="1" ht="11.25">
      <c r="B42" s="19" t="s">
        <v>240</v>
      </c>
      <c r="C42" s="20"/>
      <c r="D42" s="20"/>
      <c r="E42" s="21"/>
      <c r="F42" s="37"/>
      <c r="G42" s="22"/>
    </row>
    <row r="43" spans="2:7" ht="11.25">
      <c r="B43" s="5" t="s">
        <v>34</v>
      </c>
      <c r="C43" s="6" t="s">
        <v>2</v>
      </c>
      <c r="D43" s="6">
        <v>1.175</v>
      </c>
      <c r="E43" s="7"/>
      <c r="F43" s="38">
        <v>85</v>
      </c>
      <c r="G43" s="3"/>
    </row>
    <row r="44" spans="2:7" ht="11.25">
      <c r="B44" s="5" t="s">
        <v>7</v>
      </c>
      <c r="C44" s="6" t="s">
        <v>5</v>
      </c>
      <c r="D44" s="6">
        <v>1.175</v>
      </c>
      <c r="E44" s="7"/>
      <c r="F44" s="38">
        <f>14.26*1.175</f>
        <v>16.7555</v>
      </c>
      <c r="G44" s="3"/>
    </row>
    <row r="45" spans="2:7" ht="11.25">
      <c r="B45" s="5" t="s">
        <v>15</v>
      </c>
      <c r="C45" s="6" t="s">
        <v>5</v>
      </c>
      <c r="D45" s="6">
        <v>1.175</v>
      </c>
      <c r="E45" s="7"/>
      <c r="F45" s="38">
        <f>11.24*1.175</f>
        <v>13.207</v>
      </c>
      <c r="G45" s="3"/>
    </row>
    <row r="46" spans="2:7" ht="11.25">
      <c r="B46" s="5" t="s">
        <v>36</v>
      </c>
      <c r="C46" s="6" t="s">
        <v>56</v>
      </c>
      <c r="D46" s="6">
        <v>1.175</v>
      </c>
      <c r="E46" s="7"/>
      <c r="F46" s="38">
        <v>30</v>
      </c>
      <c r="G46" s="3"/>
    </row>
    <row r="47" spans="2:7" ht="11.25">
      <c r="B47" s="5" t="s">
        <v>127</v>
      </c>
      <c r="C47" s="6" t="s">
        <v>67</v>
      </c>
      <c r="D47" s="6"/>
      <c r="E47" s="7"/>
      <c r="F47" s="38">
        <f>13*1.175</f>
        <v>15.275</v>
      </c>
      <c r="G47" s="3"/>
    </row>
    <row r="48" spans="2:7" s="27" customFormat="1" ht="11.25">
      <c r="B48" s="28"/>
      <c r="C48" s="29" t="s">
        <v>253</v>
      </c>
      <c r="D48" s="30"/>
      <c r="E48" s="31"/>
      <c r="F48" s="40">
        <f>SUM(F43:F47)</f>
        <v>160.2375</v>
      </c>
      <c r="G48" s="26"/>
    </row>
    <row r="49" spans="2:7" s="18" customFormat="1" ht="11.25">
      <c r="B49" s="19"/>
      <c r="C49" s="32"/>
      <c r="D49" s="32"/>
      <c r="E49" s="33"/>
      <c r="F49" s="41"/>
      <c r="G49" s="22"/>
    </row>
    <row r="50" spans="2:7" s="18" customFormat="1" ht="11.25">
      <c r="B50" s="19" t="s">
        <v>241</v>
      </c>
      <c r="C50" s="20"/>
      <c r="D50" s="20"/>
      <c r="E50" s="21"/>
      <c r="F50" s="37"/>
      <c r="G50" s="22"/>
    </row>
    <row r="51" spans="2:7" ht="11.25">
      <c r="B51" s="5" t="s">
        <v>35</v>
      </c>
      <c r="C51" s="6" t="s">
        <v>48</v>
      </c>
      <c r="D51" s="6">
        <v>1.175</v>
      </c>
      <c r="E51" s="7"/>
      <c r="F51" s="38">
        <v>100</v>
      </c>
      <c r="G51" s="3"/>
    </row>
    <row r="52" spans="2:7" ht="11.25">
      <c r="B52" s="5" t="s">
        <v>38</v>
      </c>
      <c r="C52" s="6" t="s">
        <v>39</v>
      </c>
      <c r="D52" s="6">
        <v>1.175</v>
      </c>
      <c r="E52" s="7"/>
      <c r="F52" s="38">
        <v>29.85</v>
      </c>
      <c r="G52" s="3"/>
    </row>
    <row r="53" spans="2:7" ht="11.25">
      <c r="B53" s="5" t="s">
        <v>43</v>
      </c>
      <c r="C53" s="6" t="s">
        <v>41</v>
      </c>
      <c r="D53" s="6">
        <v>1.175</v>
      </c>
      <c r="E53" s="7"/>
      <c r="F53" s="38">
        <v>45</v>
      </c>
      <c r="G53" s="3"/>
    </row>
    <row r="54" spans="2:7" ht="11.25">
      <c r="B54" s="5" t="s">
        <v>44</v>
      </c>
      <c r="C54" s="6" t="s">
        <v>41</v>
      </c>
      <c r="D54" s="6">
        <v>1.175</v>
      </c>
      <c r="E54" s="7"/>
      <c r="F54" s="38">
        <v>60</v>
      </c>
      <c r="G54" s="3"/>
    </row>
    <row r="55" spans="2:7" ht="11.25">
      <c r="B55" s="5" t="s">
        <v>45</v>
      </c>
      <c r="C55" s="6" t="s">
        <v>47</v>
      </c>
      <c r="D55" s="6">
        <v>1.175</v>
      </c>
      <c r="E55" s="7"/>
      <c r="F55" s="38">
        <v>250</v>
      </c>
      <c r="G55" s="3"/>
    </row>
    <row r="56" spans="2:7" ht="11.25">
      <c r="B56" s="5" t="s">
        <v>46</v>
      </c>
      <c r="C56" s="6" t="s">
        <v>47</v>
      </c>
      <c r="D56" s="6">
        <v>1.175</v>
      </c>
      <c r="E56" s="7"/>
      <c r="F56" s="38">
        <v>60</v>
      </c>
      <c r="G56" s="3"/>
    </row>
    <row r="57" spans="2:7" ht="11.25">
      <c r="B57" s="5" t="s">
        <v>55</v>
      </c>
      <c r="C57" s="6" t="s">
        <v>5</v>
      </c>
      <c r="D57" s="6">
        <v>1.175</v>
      </c>
      <c r="E57" s="7"/>
      <c r="F57" s="38">
        <f>11.88*1.175</f>
        <v>13.959000000000001</v>
      </c>
      <c r="G57" s="3"/>
    </row>
    <row r="58" spans="2:7" ht="11.25">
      <c r="B58" s="5" t="s">
        <v>76</v>
      </c>
      <c r="C58" s="6" t="s">
        <v>77</v>
      </c>
      <c r="D58" s="6">
        <v>1.175</v>
      </c>
      <c r="E58" s="7">
        <v>22.7</v>
      </c>
      <c r="F58" s="38">
        <f>E58*D58</f>
        <v>26.6725</v>
      </c>
      <c r="G58" s="3"/>
    </row>
    <row r="59" spans="2:7" ht="11.25">
      <c r="B59" s="5" t="s">
        <v>162</v>
      </c>
      <c r="C59" s="6" t="s">
        <v>163</v>
      </c>
      <c r="D59" s="6"/>
      <c r="E59" s="7"/>
      <c r="F59" s="38">
        <v>499.38</v>
      </c>
      <c r="G59" s="3"/>
    </row>
    <row r="60" spans="2:7" ht="11.25">
      <c r="B60" s="5" t="s">
        <v>175</v>
      </c>
      <c r="C60" s="6" t="s">
        <v>81</v>
      </c>
      <c r="D60" s="6"/>
      <c r="E60" s="7"/>
      <c r="F60" s="38">
        <f>3.5*1.175</f>
        <v>4.1125</v>
      </c>
      <c r="G60" s="3"/>
    </row>
    <row r="61" spans="2:7" ht="11.25">
      <c r="B61" s="5" t="s">
        <v>201</v>
      </c>
      <c r="C61" s="6" t="s">
        <v>5</v>
      </c>
      <c r="D61" s="6"/>
      <c r="E61" s="7"/>
      <c r="F61" s="38">
        <f>3.21*1.175</f>
        <v>3.77175</v>
      </c>
      <c r="G61" s="3"/>
    </row>
    <row r="62" spans="2:7" ht="11.25">
      <c r="B62" s="5" t="s">
        <v>217</v>
      </c>
      <c r="C62" s="6" t="s">
        <v>22</v>
      </c>
      <c r="D62" s="6"/>
      <c r="E62" s="7"/>
      <c r="F62" s="38">
        <v>5.99</v>
      </c>
      <c r="G62" s="3"/>
    </row>
    <row r="63" spans="2:7" ht="11.25">
      <c r="B63" s="5" t="s">
        <v>202</v>
      </c>
      <c r="C63" s="6" t="s">
        <v>171</v>
      </c>
      <c r="D63" s="6"/>
      <c r="E63" s="7"/>
      <c r="F63" s="38">
        <f>7.46*1.175</f>
        <v>8.7655</v>
      </c>
      <c r="G63" s="3"/>
    </row>
    <row r="64" spans="2:7" ht="11.25">
      <c r="B64" s="5" t="s">
        <v>203</v>
      </c>
      <c r="C64" s="6" t="s">
        <v>171</v>
      </c>
      <c r="D64" s="6"/>
      <c r="E64" s="7"/>
      <c r="F64" s="38">
        <f>(6.49+1.89)*1.175</f>
        <v>9.8465</v>
      </c>
      <c r="G64" s="3"/>
    </row>
    <row r="65" spans="2:7" ht="11.25">
      <c r="B65" s="5" t="s">
        <v>169</v>
      </c>
      <c r="C65" s="6" t="s">
        <v>22</v>
      </c>
      <c r="D65" s="6"/>
      <c r="E65" s="7"/>
      <c r="F65" s="38">
        <v>6.19</v>
      </c>
      <c r="G65" s="3"/>
    </row>
    <row r="66" spans="2:7" ht="11.25">
      <c r="B66" s="5" t="s">
        <v>155</v>
      </c>
      <c r="C66" s="6" t="s">
        <v>156</v>
      </c>
      <c r="D66" s="6"/>
      <c r="E66" s="7"/>
      <c r="F66" s="38">
        <f>38.12</f>
        <v>38.12</v>
      </c>
      <c r="G66" s="3"/>
    </row>
    <row r="67" spans="2:7" ht="11.25">
      <c r="B67" s="5" t="s">
        <v>170</v>
      </c>
      <c r="C67" s="6" t="s">
        <v>171</v>
      </c>
      <c r="D67" s="6"/>
      <c r="E67" s="7"/>
      <c r="F67" s="38">
        <v>14.52</v>
      </c>
      <c r="G67" s="3"/>
    </row>
    <row r="68" spans="2:7" ht="11.25">
      <c r="B68" s="5" t="s">
        <v>172</v>
      </c>
      <c r="C68" s="6" t="s">
        <v>171</v>
      </c>
      <c r="D68" s="6"/>
      <c r="E68" s="7"/>
      <c r="F68" s="38">
        <v>10.79</v>
      </c>
      <c r="G68" s="3"/>
    </row>
    <row r="69" spans="2:7" ht="11.25">
      <c r="B69" s="5" t="s">
        <v>140</v>
      </c>
      <c r="C69" s="6" t="s">
        <v>138</v>
      </c>
      <c r="D69" s="6"/>
      <c r="E69" s="7"/>
      <c r="F69" s="38">
        <f>3.5*1.175</f>
        <v>4.1125</v>
      </c>
      <c r="G69" s="3"/>
    </row>
    <row r="70" spans="2:7" ht="11.25">
      <c r="B70" s="5" t="s">
        <v>161</v>
      </c>
      <c r="C70" s="6" t="s">
        <v>5</v>
      </c>
      <c r="D70" s="6"/>
      <c r="E70" s="7"/>
      <c r="F70" s="38">
        <f>3.99*1.175</f>
        <v>4.68825</v>
      </c>
      <c r="G70" s="3"/>
    </row>
    <row r="71" spans="2:7" ht="11.25">
      <c r="B71" s="5" t="s">
        <v>128</v>
      </c>
      <c r="C71" s="6" t="s">
        <v>67</v>
      </c>
      <c r="D71" s="6"/>
      <c r="E71" s="7"/>
      <c r="F71" s="38">
        <f>2.5*1.175</f>
        <v>2.9375</v>
      </c>
      <c r="G71" s="3"/>
    </row>
    <row r="72" spans="2:7" ht="11.25">
      <c r="B72" s="5" t="s">
        <v>151</v>
      </c>
      <c r="C72" s="6" t="s">
        <v>5</v>
      </c>
      <c r="D72" s="6"/>
      <c r="E72" s="7"/>
      <c r="F72" s="38">
        <f>0.96*1.175</f>
        <v>1.128</v>
      </c>
      <c r="G72" s="3"/>
    </row>
    <row r="73" spans="2:7" s="27" customFormat="1" ht="11.25">
      <c r="B73" s="28"/>
      <c r="C73" s="29" t="s">
        <v>253</v>
      </c>
      <c r="D73" s="30"/>
      <c r="E73" s="31"/>
      <c r="F73" s="40">
        <f>SUM(F51:F72)</f>
        <v>1199.8339999999998</v>
      </c>
      <c r="G73" s="26"/>
    </row>
    <row r="74" spans="2:7" ht="11.25">
      <c r="B74" s="5"/>
      <c r="C74" s="6"/>
      <c r="D74" s="6"/>
      <c r="E74" s="7"/>
      <c r="F74" s="38"/>
      <c r="G74" s="3"/>
    </row>
    <row r="75" spans="2:7" s="18" customFormat="1" ht="11.25">
      <c r="B75" s="19" t="s">
        <v>242</v>
      </c>
      <c r="C75" s="20"/>
      <c r="D75" s="20"/>
      <c r="E75" s="21"/>
      <c r="F75" s="37"/>
      <c r="G75" s="22"/>
    </row>
    <row r="76" spans="2:7" ht="11.25">
      <c r="B76" s="5" t="s">
        <v>16</v>
      </c>
      <c r="C76" s="6" t="s">
        <v>5</v>
      </c>
      <c r="D76" s="6">
        <v>1.175</v>
      </c>
      <c r="E76" s="7"/>
      <c r="F76" s="39">
        <v>12.55</v>
      </c>
      <c r="G76" s="3"/>
    </row>
    <row r="77" spans="2:7" s="27" customFormat="1" ht="11.25">
      <c r="B77" s="28"/>
      <c r="C77" s="29" t="s">
        <v>253</v>
      </c>
      <c r="D77" s="30"/>
      <c r="E77" s="31"/>
      <c r="F77" s="42">
        <f>F76</f>
        <v>12.55</v>
      </c>
      <c r="G77" s="26"/>
    </row>
    <row r="78" spans="2:7" ht="11.25">
      <c r="B78" s="5"/>
      <c r="C78" s="6"/>
      <c r="D78" s="6"/>
      <c r="E78" s="7"/>
      <c r="F78" s="38"/>
      <c r="G78" s="3"/>
    </row>
    <row r="79" spans="2:7" ht="11.25">
      <c r="B79" s="23" t="s">
        <v>244</v>
      </c>
      <c r="C79" s="6"/>
      <c r="D79" s="6"/>
      <c r="E79" s="7"/>
      <c r="F79" s="38"/>
      <c r="G79" s="3"/>
    </row>
    <row r="80" spans="2:7" ht="11.25">
      <c r="B80" s="5" t="s">
        <v>66</v>
      </c>
      <c r="C80" s="6" t="s">
        <v>67</v>
      </c>
      <c r="D80" s="6">
        <v>1.175</v>
      </c>
      <c r="E80" s="7"/>
      <c r="F80" s="38">
        <v>40.07</v>
      </c>
      <c r="G80" s="3"/>
    </row>
    <row r="81" spans="2:7" ht="11.25">
      <c r="B81" s="5" t="s">
        <v>98</v>
      </c>
      <c r="C81" s="6" t="s">
        <v>5</v>
      </c>
      <c r="D81" s="6">
        <v>1.175</v>
      </c>
      <c r="E81" s="7">
        <v>1.76</v>
      </c>
      <c r="F81" s="38">
        <f>E81*D81</f>
        <v>2.068</v>
      </c>
      <c r="G81" s="3"/>
    </row>
    <row r="82" spans="2:7" ht="11.25">
      <c r="B82" s="5" t="s">
        <v>176</v>
      </c>
      <c r="C82" s="6" t="s">
        <v>177</v>
      </c>
      <c r="D82" s="6"/>
      <c r="E82" s="7"/>
      <c r="F82" s="38">
        <v>5.29</v>
      </c>
      <c r="G82" s="3"/>
    </row>
    <row r="83" spans="2:7" ht="11.25">
      <c r="B83" s="5" t="s">
        <v>214</v>
      </c>
      <c r="C83" s="6" t="s">
        <v>215</v>
      </c>
      <c r="D83" s="6"/>
      <c r="E83" s="7"/>
      <c r="F83" s="38">
        <v>30</v>
      </c>
      <c r="G83" s="3"/>
    </row>
    <row r="84" spans="2:7" ht="11.25">
      <c r="B84" s="5" t="s">
        <v>183</v>
      </c>
      <c r="C84" s="6" t="s">
        <v>5</v>
      </c>
      <c r="D84" s="6"/>
      <c r="E84" s="7"/>
      <c r="F84" s="38">
        <f>6.07*1.175</f>
        <v>7.132250000000001</v>
      </c>
      <c r="G84" s="3"/>
    </row>
    <row r="85" spans="2:7" ht="11.25">
      <c r="B85" s="5" t="s">
        <v>184</v>
      </c>
      <c r="C85" s="6" t="s">
        <v>5</v>
      </c>
      <c r="D85" s="6"/>
      <c r="E85" s="7"/>
      <c r="F85" s="38">
        <f>13.86</f>
        <v>13.86</v>
      </c>
      <c r="G85" s="3"/>
    </row>
    <row r="86" spans="2:7" ht="11.25">
      <c r="B86" s="5" t="s">
        <v>129</v>
      </c>
      <c r="C86" s="6" t="s">
        <v>67</v>
      </c>
      <c r="D86" s="6"/>
      <c r="E86" s="7"/>
      <c r="F86" s="38">
        <f>8.25*1.175</f>
        <v>9.69375</v>
      </c>
      <c r="G86" s="3"/>
    </row>
    <row r="87" spans="2:7" ht="11.25">
      <c r="B87" s="5" t="s">
        <v>130</v>
      </c>
      <c r="C87" s="6" t="s">
        <v>67</v>
      </c>
      <c r="D87" s="6"/>
      <c r="E87" s="7"/>
      <c r="F87" s="38">
        <f>1.99*1.175</f>
        <v>2.33825</v>
      </c>
      <c r="G87" s="3"/>
    </row>
    <row r="88" spans="2:7" ht="11.25">
      <c r="B88" s="5" t="s">
        <v>158</v>
      </c>
      <c r="C88" s="6" t="s">
        <v>5</v>
      </c>
      <c r="D88" s="6"/>
      <c r="E88" s="7"/>
      <c r="F88" s="38">
        <f>1.05*1.175*2</f>
        <v>2.4675000000000002</v>
      </c>
      <c r="G88" s="3"/>
    </row>
    <row r="89" spans="2:7" s="27" customFormat="1" ht="11.25">
      <c r="B89" s="28"/>
      <c r="C89" s="29" t="s">
        <v>253</v>
      </c>
      <c r="D89" s="30"/>
      <c r="E89" s="31"/>
      <c r="F89" s="40">
        <f>SUM(F80:F88)</f>
        <v>112.91975</v>
      </c>
      <c r="G89" s="26"/>
    </row>
    <row r="90" spans="2:7" ht="11.25">
      <c r="B90" s="5"/>
      <c r="C90" s="6"/>
      <c r="D90" s="6"/>
      <c r="E90" s="7"/>
      <c r="F90" s="38"/>
      <c r="G90" s="3"/>
    </row>
    <row r="91" spans="2:7" ht="11.25">
      <c r="B91" s="23" t="s">
        <v>245</v>
      </c>
      <c r="C91" s="6"/>
      <c r="D91" s="6"/>
      <c r="E91" s="7"/>
      <c r="F91" s="38"/>
      <c r="G91" s="3"/>
    </row>
    <row r="92" spans="2:7" ht="11.25">
      <c r="B92" s="5" t="s">
        <v>68</v>
      </c>
      <c r="C92" s="6" t="s">
        <v>5</v>
      </c>
      <c r="D92" s="6">
        <v>1.175</v>
      </c>
      <c r="E92" s="7">
        <v>18.99</v>
      </c>
      <c r="F92" s="38">
        <f aca="true" t="shared" si="0" ref="F92:F103">E92*D92</f>
        <v>22.31325</v>
      </c>
      <c r="G92" s="3"/>
    </row>
    <row r="93" spans="2:7" ht="11.25">
      <c r="B93" s="5" t="s">
        <v>72</v>
      </c>
      <c r="C93" s="6" t="s">
        <v>5</v>
      </c>
      <c r="D93" s="6">
        <v>1.175</v>
      </c>
      <c r="E93" s="7">
        <v>2.33</v>
      </c>
      <c r="F93" s="38">
        <f t="shared" si="0"/>
        <v>2.73775</v>
      </c>
      <c r="G93" s="3"/>
    </row>
    <row r="94" spans="2:7" ht="11.25">
      <c r="B94" s="5" t="s">
        <v>73</v>
      </c>
      <c r="C94" s="6" t="s">
        <v>5</v>
      </c>
      <c r="D94" s="6">
        <v>1.175</v>
      </c>
      <c r="E94" s="7">
        <v>1.75</v>
      </c>
      <c r="F94" s="38">
        <f t="shared" si="0"/>
        <v>2.05625</v>
      </c>
      <c r="G94" s="3"/>
    </row>
    <row r="95" spans="2:7" ht="11.25">
      <c r="B95" s="5" t="s">
        <v>93</v>
      </c>
      <c r="C95" s="6" t="s">
        <v>5</v>
      </c>
      <c r="D95" s="6">
        <v>1.175</v>
      </c>
      <c r="E95" s="7">
        <v>5</v>
      </c>
      <c r="F95" s="38">
        <f t="shared" si="0"/>
        <v>5.875</v>
      </c>
      <c r="G95" s="3"/>
    </row>
    <row r="96" spans="2:7" ht="11.25">
      <c r="B96" s="5" t="s">
        <v>94</v>
      </c>
      <c r="C96" s="6" t="s">
        <v>5</v>
      </c>
      <c r="D96" s="6">
        <v>1.175</v>
      </c>
      <c r="E96" s="7">
        <v>9.8</v>
      </c>
      <c r="F96" s="38">
        <f t="shared" si="0"/>
        <v>11.515</v>
      </c>
      <c r="G96" s="3"/>
    </row>
    <row r="97" spans="2:7" ht="11.25">
      <c r="B97" s="5" t="s">
        <v>83</v>
      </c>
      <c r="C97" s="6" t="s">
        <v>84</v>
      </c>
      <c r="D97" s="6">
        <v>1.175</v>
      </c>
      <c r="E97" s="7">
        <f>51.82-8.55</f>
        <v>43.269999999999996</v>
      </c>
      <c r="F97" s="38">
        <f t="shared" si="0"/>
        <v>50.84225</v>
      </c>
      <c r="G97" s="3"/>
    </row>
    <row r="98" spans="2:7" ht="11.25">
      <c r="B98" s="5" t="s">
        <v>100</v>
      </c>
      <c r="C98" s="6" t="s">
        <v>5</v>
      </c>
      <c r="D98" s="6">
        <v>1.175</v>
      </c>
      <c r="E98" s="7">
        <v>0.96</v>
      </c>
      <c r="F98" s="38">
        <f t="shared" si="0"/>
        <v>1.128</v>
      </c>
      <c r="G98" s="3"/>
    </row>
    <row r="99" spans="2:7" ht="11.25">
      <c r="B99" s="8" t="s">
        <v>101</v>
      </c>
      <c r="C99" s="6" t="s">
        <v>5</v>
      </c>
      <c r="D99" s="6">
        <v>1.175</v>
      </c>
      <c r="E99" s="7">
        <v>0.68</v>
      </c>
      <c r="F99" s="38">
        <f t="shared" si="0"/>
        <v>0.799</v>
      </c>
      <c r="G99" s="3"/>
    </row>
    <row r="100" spans="2:7" ht="11.25">
      <c r="B100" s="5" t="s">
        <v>102</v>
      </c>
      <c r="C100" s="6" t="s">
        <v>5</v>
      </c>
      <c r="D100" s="6">
        <v>1.175</v>
      </c>
      <c r="E100" s="7">
        <f>5.76+4+5.7+4.2</f>
        <v>19.66</v>
      </c>
      <c r="F100" s="38">
        <f t="shared" si="0"/>
        <v>23.1005</v>
      </c>
      <c r="G100" s="3"/>
    </row>
    <row r="101" spans="2:7" ht="11.25">
      <c r="B101" s="5" t="s">
        <v>103</v>
      </c>
      <c r="C101" s="6" t="s">
        <v>5</v>
      </c>
      <c r="D101" s="6">
        <v>1.175</v>
      </c>
      <c r="E101" s="7">
        <v>7.8</v>
      </c>
      <c r="F101" s="38">
        <f t="shared" si="0"/>
        <v>9.165000000000001</v>
      </c>
      <c r="G101" s="3"/>
    </row>
    <row r="102" spans="2:7" ht="11.25">
      <c r="B102" s="5" t="s">
        <v>104</v>
      </c>
      <c r="C102" s="6" t="s">
        <v>5</v>
      </c>
      <c r="D102" s="6">
        <v>1.175</v>
      </c>
      <c r="E102" s="7">
        <f>0.35+0.7+0.7</f>
        <v>1.7499999999999998</v>
      </c>
      <c r="F102" s="38">
        <f t="shared" si="0"/>
        <v>2.05625</v>
      </c>
      <c r="G102" s="3"/>
    </row>
    <row r="103" spans="2:7" ht="11.25">
      <c r="B103" s="5" t="s">
        <v>105</v>
      </c>
      <c r="C103" s="6" t="s">
        <v>5</v>
      </c>
      <c r="D103" s="6">
        <v>1.175</v>
      </c>
      <c r="E103" s="7">
        <v>13.78</v>
      </c>
      <c r="F103" s="38">
        <f t="shared" si="0"/>
        <v>16.1915</v>
      </c>
      <c r="G103" s="3"/>
    </row>
    <row r="104" spans="2:7" ht="11.25">
      <c r="B104" s="5" t="s">
        <v>204</v>
      </c>
      <c r="C104" s="6" t="s">
        <v>84</v>
      </c>
      <c r="D104" s="6"/>
      <c r="E104" s="7"/>
      <c r="F104" s="38">
        <f>40.51</f>
        <v>40.51</v>
      </c>
      <c r="G104" s="3"/>
    </row>
    <row r="105" spans="2:7" ht="11.25">
      <c r="B105" s="5" t="s">
        <v>102</v>
      </c>
      <c r="C105" s="6" t="s">
        <v>5</v>
      </c>
      <c r="D105" s="6"/>
      <c r="E105" s="7"/>
      <c r="F105" s="38">
        <f>(1.44+3.7)*1.175</f>
        <v>6.039500000000001</v>
      </c>
      <c r="G105" s="3"/>
    </row>
    <row r="106" spans="2:7" ht="11.25">
      <c r="B106" s="5" t="s">
        <v>114</v>
      </c>
      <c r="C106" s="6" t="s">
        <v>79</v>
      </c>
      <c r="D106" s="6"/>
      <c r="E106" s="7"/>
      <c r="F106" s="38">
        <v>2.29</v>
      </c>
      <c r="G106" s="3"/>
    </row>
    <row r="107" spans="2:7" ht="11.25">
      <c r="B107" s="5" t="s">
        <v>113</v>
      </c>
      <c r="C107" s="6" t="s">
        <v>5</v>
      </c>
      <c r="D107" s="6">
        <v>1.175</v>
      </c>
      <c r="E107" s="7">
        <v>3.61</v>
      </c>
      <c r="F107" s="38">
        <f>E107*D107</f>
        <v>4.24175</v>
      </c>
      <c r="G107" s="3"/>
    </row>
    <row r="108" spans="2:7" ht="11.25">
      <c r="B108" s="5" t="s">
        <v>74</v>
      </c>
      <c r="C108" s="6" t="s">
        <v>5</v>
      </c>
      <c r="D108" s="6">
        <v>1.175</v>
      </c>
      <c r="E108" s="7">
        <v>2.41</v>
      </c>
      <c r="F108" s="38">
        <f>E108*D108</f>
        <v>2.8317500000000004</v>
      </c>
      <c r="G108" s="3"/>
    </row>
    <row r="109" spans="2:7" ht="11.25">
      <c r="B109" s="5" t="s">
        <v>75</v>
      </c>
      <c r="C109" s="6" t="s">
        <v>5</v>
      </c>
      <c r="D109" s="6">
        <v>1.175</v>
      </c>
      <c r="E109" s="7">
        <v>2.41</v>
      </c>
      <c r="F109" s="38">
        <f>E109*D109</f>
        <v>2.8317500000000004</v>
      </c>
      <c r="G109" s="3"/>
    </row>
    <row r="110" spans="2:7" ht="11.25">
      <c r="B110" s="5" t="s">
        <v>174</v>
      </c>
      <c r="C110" s="6" t="s">
        <v>81</v>
      </c>
      <c r="D110" s="6"/>
      <c r="E110" s="7"/>
      <c r="F110" s="38">
        <f>(4.44+0.84+0.42+2.16+2.51)*1.175</f>
        <v>12.184750000000001</v>
      </c>
      <c r="G110" s="3"/>
    </row>
    <row r="111" spans="2:7" ht="11.25">
      <c r="B111" s="5" t="s">
        <v>114</v>
      </c>
      <c r="C111" s="6" t="s">
        <v>79</v>
      </c>
      <c r="D111" s="6"/>
      <c r="E111" s="7"/>
      <c r="F111" s="38">
        <f>2.12+1.175</f>
        <v>3.295</v>
      </c>
      <c r="G111" s="3"/>
    </row>
    <row r="112" spans="2:7" ht="11.25">
      <c r="B112" s="5" t="s">
        <v>218</v>
      </c>
      <c r="C112" s="6" t="s">
        <v>79</v>
      </c>
      <c r="D112" s="6"/>
      <c r="E112" s="7"/>
      <c r="F112" s="38">
        <f>1.18*1.175</f>
        <v>1.3865</v>
      </c>
      <c r="G112" s="3"/>
    </row>
    <row r="113" spans="2:7" ht="11.25">
      <c r="B113" s="5" t="s">
        <v>179</v>
      </c>
      <c r="C113" s="6" t="s">
        <v>5</v>
      </c>
      <c r="D113" s="6"/>
      <c r="E113" s="7"/>
      <c r="F113" s="38">
        <f>2.41*1.175*2</f>
        <v>5.663500000000001</v>
      </c>
      <c r="G113" s="3"/>
    </row>
    <row r="114" spans="2:7" ht="11.25">
      <c r="B114" s="5" t="s">
        <v>194</v>
      </c>
      <c r="C114" s="6" t="s">
        <v>195</v>
      </c>
      <c r="D114" s="6"/>
      <c r="E114" s="7"/>
      <c r="F114" s="38">
        <v>22.65</v>
      </c>
      <c r="G114" s="3"/>
    </row>
    <row r="115" spans="2:7" ht="11.25">
      <c r="B115" s="5" t="s">
        <v>208</v>
      </c>
      <c r="C115" s="6" t="s">
        <v>195</v>
      </c>
      <c r="D115" s="6"/>
      <c r="E115" s="7"/>
      <c r="F115" s="38">
        <f>1.18</f>
        <v>1.18</v>
      </c>
      <c r="G115" s="3"/>
    </row>
    <row r="116" spans="2:7" ht="11.25">
      <c r="B116" s="5" t="s">
        <v>166</v>
      </c>
      <c r="C116" s="6" t="s">
        <v>5</v>
      </c>
      <c r="D116" s="6"/>
      <c r="E116" s="7"/>
      <c r="F116" s="38">
        <f>(0.96+0.42+0.56)*1.175</f>
        <v>2.2795</v>
      </c>
      <c r="G116" s="3"/>
    </row>
    <row r="117" spans="2:7" ht="11.25">
      <c r="B117" s="5" t="s">
        <v>186</v>
      </c>
      <c r="C117" s="6" t="s">
        <v>5</v>
      </c>
      <c r="D117" s="6"/>
      <c r="E117" s="7"/>
      <c r="F117" s="38">
        <f>2.4*1.175</f>
        <v>2.82</v>
      </c>
      <c r="G117" s="3"/>
    </row>
    <row r="118" spans="2:7" s="27" customFormat="1" ht="11.25">
      <c r="B118" s="28"/>
      <c r="C118" s="29" t="s">
        <v>253</v>
      </c>
      <c r="D118" s="30"/>
      <c r="E118" s="31"/>
      <c r="F118" s="40">
        <f>SUM(F92:F117)</f>
        <v>257.98375000000004</v>
      </c>
      <c r="G118" s="26"/>
    </row>
    <row r="119" spans="2:7" ht="11.25">
      <c r="B119" s="23"/>
      <c r="C119" s="34"/>
      <c r="D119" s="34"/>
      <c r="E119" s="35"/>
      <c r="F119" s="43"/>
      <c r="G119" s="3"/>
    </row>
    <row r="120" spans="2:7" ht="11.25">
      <c r="B120" s="23" t="s">
        <v>246</v>
      </c>
      <c r="C120" s="6"/>
      <c r="D120" s="6"/>
      <c r="E120" s="7"/>
      <c r="F120" s="38"/>
      <c r="G120" s="3"/>
    </row>
    <row r="121" spans="2:7" ht="11.25">
      <c r="B121" s="5" t="s">
        <v>106</v>
      </c>
      <c r="C121" s="6" t="s">
        <v>5</v>
      </c>
      <c r="D121" s="6">
        <v>1.175</v>
      </c>
      <c r="E121" s="7">
        <f>3.44+1.26</f>
        <v>4.7</v>
      </c>
      <c r="F121" s="38">
        <f>E121*D121</f>
        <v>5.522500000000001</v>
      </c>
      <c r="G121" s="3"/>
    </row>
    <row r="122" spans="2:7" ht="11.25">
      <c r="B122" s="5" t="s">
        <v>107</v>
      </c>
      <c r="C122" s="6" t="s">
        <v>5</v>
      </c>
      <c r="D122" s="6">
        <v>1.175</v>
      </c>
      <c r="E122" s="7">
        <f>1.67+1.85+5.55+1.85</f>
        <v>10.92</v>
      </c>
      <c r="F122" s="38">
        <f>E122*D122</f>
        <v>12.831</v>
      </c>
      <c r="G122" s="3"/>
    </row>
    <row r="123" spans="2:7" ht="11.25">
      <c r="B123" s="5" t="s">
        <v>108</v>
      </c>
      <c r="C123" s="6" t="s">
        <v>5</v>
      </c>
      <c r="D123" s="6">
        <v>1.175</v>
      </c>
      <c r="E123" s="7">
        <f>0.52*6</f>
        <v>3.12</v>
      </c>
      <c r="F123" s="38">
        <f>E123*D123</f>
        <v>3.6660000000000004</v>
      </c>
      <c r="G123" s="3"/>
    </row>
    <row r="124" spans="2:7" ht="11.25">
      <c r="B124" s="5" t="s">
        <v>216</v>
      </c>
      <c r="C124" s="6" t="s">
        <v>5</v>
      </c>
      <c r="D124" s="6"/>
      <c r="E124" s="7"/>
      <c r="F124" s="38">
        <f>2.52*1.175</f>
        <v>2.9610000000000003</v>
      </c>
      <c r="G124" s="3"/>
    </row>
    <row r="125" spans="2:7" ht="11.25">
      <c r="B125" s="5" t="s">
        <v>86</v>
      </c>
      <c r="C125" s="6" t="s">
        <v>87</v>
      </c>
      <c r="D125" s="6">
        <v>1.175</v>
      </c>
      <c r="E125" s="7">
        <f>314.1+12</f>
        <v>326.1</v>
      </c>
      <c r="F125" s="38">
        <f>E125*D125</f>
        <v>383.1675</v>
      </c>
      <c r="G125" s="3"/>
    </row>
    <row r="126" spans="2:7" ht="11.25">
      <c r="B126" s="5" t="s">
        <v>185</v>
      </c>
      <c r="C126" s="6" t="s">
        <v>5</v>
      </c>
      <c r="D126" s="6"/>
      <c r="E126" s="7"/>
      <c r="F126" s="38">
        <f>1.72*1.175</f>
        <v>2.021</v>
      </c>
      <c r="G126" s="3"/>
    </row>
    <row r="127" spans="2:7" s="27" customFormat="1" ht="11.25">
      <c r="B127" s="28"/>
      <c r="C127" s="29" t="s">
        <v>253</v>
      </c>
      <c r="D127" s="30"/>
      <c r="E127" s="31"/>
      <c r="F127" s="40">
        <f>SUM(F121:F126)</f>
        <v>410.16900000000004</v>
      </c>
      <c r="G127" s="26"/>
    </row>
    <row r="128" spans="2:7" ht="11.25">
      <c r="B128" s="23"/>
      <c r="C128" s="6"/>
      <c r="D128" s="6"/>
      <c r="E128" s="7"/>
      <c r="F128" s="38"/>
      <c r="G128" s="3"/>
    </row>
    <row r="129" spans="2:7" ht="11.25">
      <c r="B129" s="23" t="s">
        <v>247</v>
      </c>
      <c r="C129" s="6"/>
      <c r="D129" s="6"/>
      <c r="E129" s="7"/>
      <c r="F129" s="38"/>
      <c r="G129" s="3"/>
    </row>
    <row r="130" spans="2:7" ht="11.25">
      <c r="B130" s="5" t="s">
        <v>91</v>
      </c>
      <c r="C130" s="6" t="s">
        <v>5</v>
      </c>
      <c r="D130" s="6">
        <v>1.175</v>
      </c>
      <c r="E130" s="7">
        <v>9.56</v>
      </c>
      <c r="F130" s="38">
        <f>E130*D130</f>
        <v>11.233</v>
      </c>
      <c r="G130" s="3"/>
    </row>
    <row r="131" spans="2:7" ht="11.25">
      <c r="B131" s="5" t="s">
        <v>248</v>
      </c>
      <c r="C131" s="6" t="s">
        <v>5</v>
      </c>
      <c r="D131" s="6">
        <v>1.175</v>
      </c>
      <c r="E131" s="7">
        <v>11.46</v>
      </c>
      <c r="F131" s="38">
        <f>E131*D131</f>
        <v>13.465500000000002</v>
      </c>
      <c r="G131" s="3"/>
    </row>
    <row r="132" spans="2:7" ht="11.25">
      <c r="B132" s="5" t="s">
        <v>200</v>
      </c>
      <c r="C132" s="6" t="s">
        <v>5</v>
      </c>
      <c r="D132" s="6"/>
      <c r="E132" s="7"/>
      <c r="F132" s="38">
        <v>3.99</v>
      </c>
      <c r="G132" s="3"/>
    </row>
    <row r="133" spans="2:7" ht="11.25">
      <c r="B133" s="5" t="s">
        <v>206</v>
      </c>
      <c r="C133" s="6" t="s">
        <v>5</v>
      </c>
      <c r="D133" s="6"/>
      <c r="E133" s="7"/>
      <c r="F133" s="38">
        <f>2.99*1.175</f>
        <v>3.51325</v>
      </c>
      <c r="G133" s="3"/>
    </row>
    <row r="134" spans="2:7" ht="11.25">
      <c r="B134" s="5" t="s">
        <v>212</v>
      </c>
      <c r="C134" s="6" t="s">
        <v>213</v>
      </c>
      <c r="D134" s="6"/>
      <c r="E134" s="7"/>
      <c r="F134" s="38">
        <v>44.65</v>
      </c>
      <c r="G134" s="3"/>
    </row>
    <row r="135" spans="2:7" ht="11.25">
      <c r="B135" s="5" t="s">
        <v>133</v>
      </c>
      <c r="C135" s="6" t="s">
        <v>134</v>
      </c>
      <c r="D135" s="6"/>
      <c r="E135" s="7"/>
      <c r="F135" s="38">
        <v>15.99</v>
      </c>
      <c r="G135" s="3"/>
    </row>
    <row r="136" spans="2:7" ht="11.25">
      <c r="B136" s="5" t="s">
        <v>135</v>
      </c>
      <c r="C136" s="6" t="s">
        <v>134</v>
      </c>
      <c r="D136" s="6"/>
      <c r="E136" s="7"/>
      <c r="F136" s="38">
        <v>23.98</v>
      </c>
      <c r="G136" s="3"/>
    </row>
    <row r="137" spans="2:7" ht="11.25">
      <c r="B137" s="5" t="s">
        <v>137</v>
      </c>
      <c r="C137" s="6" t="s">
        <v>138</v>
      </c>
      <c r="D137" s="6"/>
      <c r="E137" s="7"/>
      <c r="F137" s="38">
        <f>115*1.175</f>
        <v>135.125</v>
      </c>
      <c r="G137" s="3"/>
    </row>
    <row r="138" spans="2:7" ht="11.25">
      <c r="B138" s="5" t="s">
        <v>142</v>
      </c>
      <c r="C138" s="6" t="s">
        <v>138</v>
      </c>
      <c r="D138" s="6"/>
      <c r="E138" s="7"/>
      <c r="F138" s="38">
        <f>4.1*1.175</f>
        <v>4.8175</v>
      </c>
      <c r="G138" s="3"/>
    </row>
    <row r="139" spans="2:7" ht="11.25">
      <c r="B139" s="5" t="s">
        <v>164</v>
      </c>
      <c r="C139" s="6" t="s">
        <v>5</v>
      </c>
      <c r="D139" s="6"/>
      <c r="E139" s="7"/>
      <c r="F139" s="38">
        <f>4.99*1.175</f>
        <v>5.863250000000001</v>
      </c>
      <c r="G139" s="3"/>
    </row>
    <row r="140" spans="2:7" ht="11.25">
      <c r="B140" s="5" t="s">
        <v>192</v>
      </c>
      <c r="C140" s="6" t="s">
        <v>5</v>
      </c>
      <c r="D140" s="6"/>
      <c r="E140" s="7"/>
      <c r="F140" s="38">
        <f>1.97*1.175</f>
        <v>2.31475</v>
      </c>
      <c r="G140" s="3"/>
    </row>
    <row r="141" spans="2:7" ht="11.25">
      <c r="B141" s="5" t="s">
        <v>119</v>
      </c>
      <c r="C141" s="6" t="s">
        <v>1</v>
      </c>
      <c r="D141" s="6"/>
      <c r="E141" s="7"/>
      <c r="F141" s="38">
        <v>220</v>
      </c>
      <c r="G141" s="3"/>
    </row>
    <row r="142" spans="2:7" s="27" customFormat="1" ht="11.25">
      <c r="B142" s="28"/>
      <c r="C142" s="29" t="s">
        <v>253</v>
      </c>
      <c r="D142" s="30"/>
      <c r="E142" s="31"/>
      <c r="F142" s="40">
        <f>SUM(F130:F141)</f>
        <v>484.94225</v>
      </c>
      <c r="G142" s="26"/>
    </row>
    <row r="143" spans="2:7" ht="11.25">
      <c r="B143" s="5"/>
      <c r="C143" s="6"/>
      <c r="D143" s="6"/>
      <c r="E143" s="7"/>
      <c r="F143" s="38"/>
      <c r="G143" s="3"/>
    </row>
    <row r="144" spans="2:7" ht="11.25">
      <c r="B144" s="23" t="s">
        <v>249</v>
      </c>
      <c r="C144" s="6"/>
      <c r="D144" s="6"/>
      <c r="E144" s="7"/>
      <c r="F144" s="38"/>
      <c r="G144" s="3"/>
    </row>
    <row r="145" spans="2:7" ht="11.25">
      <c r="B145" s="5" t="s">
        <v>205</v>
      </c>
      <c r="C145" s="6" t="s">
        <v>5</v>
      </c>
      <c r="D145" s="6"/>
      <c r="E145" s="7"/>
      <c r="F145" s="38">
        <f>4.33*1.175</f>
        <v>5.087750000000001</v>
      </c>
      <c r="G145" s="3"/>
    </row>
    <row r="146" spans="2:7" ht="11.25">
      <c r="B146" s="5" t="s">
        <v>139</v>
      </c>
      <c r="C146" s="6" t="s">
        <v>138</v>
      </c>
      <c r="D146" s="6"/>
      <c r="E146" s="7"/>
      <c r="F146" s="38">
        <f>16.87*1.175</f>
        <v>19.82225</v>
      </c>
      <c r="G146" s="3"/>
    </row>
    <row r="147" spans="2:7" ht="11.25">
      <c r="B147" s="5" t="s">
        <v>152</v>
      </c>
      <c r="C147" s="6" t="s">
        <v>5</v>
      </c>
      <c r="D147" s="6"/>
      <c r="E147" s="7"/>
      <c r="F147" s="38">
        <f>4.2*1.175</f>
        <v>4.9350000000000005</v>
      </c>
      <c r="G147" s="3"/>
    </row>
    <row r="148" spans="2:7" ht="11.25">
      <c r="B148" s="5" t="s">
        <v>154</v>
      </c>
      <c r="C148" s="6" t="s">
        <v>5</v>
      </c>
      <c r="D148" s="6"/>
      <c r="E148" s="7"/>
      <c r="F148" s="38">
        <f>6.99*1.175</f>
        <v>8.21325</v>
      </c>
      <c r="G148" s="3"/>
    </row>
    <row r="149" spans="2:7" ht="11.25">
      <c r="B149" s="5" t="s">
        <v>196</v>
      </c>
      <c r="C149" s="6" t="s">
        <v>197</v>
      </c>
      <c r="D149" s="6"/>
      <c r="E149" s="7"/>
      <c r="F149" s="38">
        <v>22.93</v>
      </c>
      <c r="G149" s="3"/>
    </row>
    <row r="150" spans="2:7" ht="11.25">
      <c r="B150" s="5" t="s">
        <v>131</v>
      </c>
      <c r="C150" s="6" t="s">
        <v>132</v>
      </c>
      <c r="D150" s="6"/>
      <c r="E150" s="7"/>
      <c r="F150" s="38">
        <v>18.95</v>
      </c>
      <c r="G150" s="3"/>
    </row>
    <row r="151" spans="2:7" ht="11.25">
      <c r="B151" s="5" t="s">
        <v>167</v>
      </c>
      <c r="C151" s="6" t="s">
        <v>168</v>
      </c>
      <c r="D151" s="6"/>
      <c r="E151" s="7"/>
      <c r="F151" s="38">
        <v>7.64</v>
      </c>
      <c r="G151" s="3"/>
    </row>
    <row r="152" spans="2:7" ht="11.25">
      <c r="B152" s="5" t="s">
        <v>120</v>
      </c>
      <c r="C152" s="6" t="s">
        <v>121</v>
      </c>
      <c r="D152" s="6"/>
      <c r="E152" s="7"/>
      <c r="F152" s="38">
        <v>450</v>
      </c>
      <c r="G152" s="3"/>
    </row>
    <row r="153" spans="2:7" ht="11.25">
      <c r="B153" s="5" t="s">
        <v>118</v>
      </c>
      <c r="C153" s="6" t="s">
        <v>1</v>
      </c>
      <c r="D153" s="6"/>
      <c r="E153" s="7"/>
      <c r="F153" s="38">
        <v>142</v>
      </c>
      <c r="G153" s="3"/>
    </row>
    <row r="154" spans="2:7" ht="11.25">
      <c r="B154" s="5" t="s">
        <v>188</v>
      </c>
      <c r="C154" s="6" t="s">
        <v>5</v>
      </c>
      <c r="D154" s="6"/>
      <c r="E154" s="7"/>
      <c r="F154" s="38">
        <f>1.65*1.175</f>
        <v>1.93875</v>
      </c>
      <c r="G154" s="3"/>
    </row>
    <row r="155" spans="2:7" s="27" customFormat="1" ht="11.25">
      <c r="B155" s="28"/>
      <c r="C155" s="29" t="s">
        <v>253</v>
      </c>
      <c r="D155" s="30"/>
      <c r="E155" s="31"/>
      <c r="F155" s="40">
        <f>SUM(F145:F154)</f>
        <v>681.517</v>
      </c>
      <c r="G155" s="26"/>
    </row>
    <row r="156" spans="2:7" s="18" customFormat="1" ht="11.25">
      <c r="B156" s="19"/>
      <c r="C156" s="20"/>
      <c r="D156" s="20"/>
      <c r="E156" s="21"/>
      <c r="F156" s="37"/>
      <c r="G156" s="22"/>
    </row>
    <row r="157" spans="2:7" s="18" customFormat="1" ht="11.25">
      <c r="B157" s="19" t="s">
        <v>243</v>
      </c>
      <c r="C157" s="20"/>
      <c r="D157" s="20"/>
      <c r="E157" s="21"/>
      <c r="F157" s="37"/>
      <c r="G157" s="22"/>
    </row>
    <row r="158" spans="2:7" ht="11.25">
      <c r="B158" s="5" t="s">
        <v>17</v>
      </c>
      <c r="C158" s="6" t="s">
        <v>5</v>
      </c>
      <c r="D158" s="6">
        <v>1.175</v>
      </c>
      <c r="E158" s="7"/>
      <c r="F158" s="38">
        <f>4.82*1.175</f>
        <v>5.663500000000001</v>
      </c>
      <c r="G158" s="3"/>
    </row>
    <row r="159" spans="2:7" ht="11.25">
      <c r="B159" s="5" t="s">
        <v>25</v>
      </c>
      <c r="C159" s="6" t="s">
        <v>26</v>
      </c>
      <c r="D159" s="6">
        <v>1.175</v>
      </c>
      <c r="E159" s="7"/>
      <c r="F159" s="38">
        <v>5.49</v>
      </c>
      <c r="G159" s="3"/>
    </row>
    <row r="160" spans="2:7" ht="11.25">
      <c r="B160" s="5" t="s">
        <v>37</v>
      </c>
      <c r="C160" s="6" t="s">
        <v>49</v>
      </c>
      <c r="D160" s="6">
        <v>1.175</v>
      </c>
      <c r="E160" s="7"/>
      <c r="F160" s="38">
        <v>0</v>
      </c>
      <c r="G160" s="3"/>
    </row>
    <row r="161" spans="2:7" ht="11.25">
      <c r="B161" s="5" t="s">
        <v>57</v>
      </c>
      <c r="C161" s="6" t="s">
        <v>5</v>
      </c>
      <c r="D161" s="6">
        <v>1.175</v>
      </c>
      <c r="E161" s="7"/>
      <c r="F161" s="38">
        <f>2.06*1.175</f>
        <v>2.4205</v>
      </c>
      <c r="G161" s="3"/>
    </row>
    <row r="162" spans="2:7" ht="11.25">
      <c r="B162" s="5" t="s">
        <v>64</v>
      </c>
      <c r="C162" s="6" t="s">
        <v>5</v>
      </c>
      <c r="D162" s="6">
        <v>1.175</v>
      </c>
      <c r="E162" s="7"/>
      <c r="F162" s="38">
        <f>0.34*1.175</f>
        <v>0.3995</v>
      </c>
      <c r="G162" s="3"/>
    </row>
    <row r="163" spans="2:7" ht="11.25">
      <c r="B163" s="5" t="s">
        <v>71</v>
      </c>
      <c r="C163" s="6" t="s">
        <v>5</v>
      </c>
      <c r="D163" s="6">
        <v>1.175</v>
      </c>
      <c r="E163" s="7">
        <v>0.8</v>
      </c>
      <c r="F163" s="38">
        <f aca="true" t="shared" si="1" ref="F163:F170">E163*D163</f>
        <v>0.9400000000000001</v>
      </c>
      <c r="G163" s="3"/>
    </row>
    <row r="164" spans="2:7" ht="11.25">
      <c r="B164" s="5" t="s">
        <v>78</v>
      </c>
      <c r="C164" s="6" t="s">
        <v>79</v>
      </c>
      <c r="D164" s="6">
        <v>1.175</v>
      </c>
      <c r="E164" s="7">
        <v>1.35</v>
      </c>
      <c r="F164" s="38">
        <f t="shared" si="1"/>
        <v>1.5862500000000002</v>
      </c>
      <c r="G164" s="3"/>
    </row>
    <row r="165" spans="2:7" ht="11.25">
      <c r="B165" s="5" t="s">
        <v>80</v>
      </c>
      <c r="C165" s="6" t="s">
        <v>79</v>
      </c>
      <c r="D165" s="6">
        <v>1.175</v>
      </c>
      <c r="E165" s="7">
        <v>2.55</v>
      </c>
      <c r="F165" s="38">
        <f t="shared" si="1"/>
        <v>2.99625</v>
      </c>
      <c r="G165" s="3"/>
    </row>
    <row r="166" spans="2:7" ht="11.25">
      <c r="B166" s="5" t="s">
        <v>88</v>
      </c>
      <c r="C166" s="6" t="s">
        <v>5</v>
      </c>
      <c r="D166" s="6">
        <v>1.175</v>
      </c>
      <c r="E166" s="7">
        <v>0.68</v>
      </c>
      <c r="F166" s="38">
        <f t="shared" si="1"/>
        <v>0.799</v>
      </c>
      <c r="G166" s="3"/>
    </row>
    <row r="167" spans="2:7" ht="11.25">
      <c r="B167" s="5" t="s">
        <v>223</v>
      </c>
      <c r="C167" s="6" t="s">
        <v>5</v>
      </c>
      <c r="D167" s="6">
        <v>1.175</v>
      </c>
      <c r="E167" s="7">
        <v>13.89</v>
      </c>
      <c r="F167" s="38">
        <f t="shared" si="1"/>
        <v>16.32075</v>
      </c>
      <c r="G167" s="3"/>
    </row>
    <row r="168" spans="2:7" ht="11.25">
      <c r="B168" s="5" t="s">
        <v>71</v>
      </c>
      <c r="C168" s="6" t="s">
        <v>5</v>
      </c>
      <c r="D168" s="6">
        <v>1.175</v>
      </c>
      <c r="E168" s="7">
        <v>0.96</v>
      </c>
      <c r="F168" s="38">
        <f t="shared" si="1"/>
        <v>1.128</v>
      </c>
      <c r="G168" s="3"/>
    </row>
    <row r="169" spans="2:7" ht="11.25">
      <c r="B169" s="5" t="s">
        <v>97</v>
      </c>
      <c r="C169" s="6" t="s">
        <v>5</v>
      </c>
      <c r="D169" s="6">
        <v>1.175</v>
      </c>
      <c r="E169" s="7">
        <f>1.87+2.18</f>
        <v>4.050000000000001</v>
      </c>
      <c r="F169" s="38">
        <f t="shared" si="1"/>
        <v>4.758750000000001</v>
      </c>
      <c r="G169" s="3"/>
    </row>
    <row r="170" spans="2:7" ht="11.25">
      <c r="B170" s="5" t="s">
        <v>110</v>
      </c>
      <c r="C170" s="6" t="s">
        <v>5</v>
      </c>
      <c r="D170" s="6">
        <v>1.175</v>
      </c>
      <c r="E170" s="7">
        <v>0.36</v>
      </c>
      <c r="F170" s="38">
        <f t="shared" si="1"/>
        <v>0.423</v>
      </c>
      <c r="G170" s="3"/>
    </row>
    <row r="171" spans="2:7" ht="11.25">
      <c r="B171" s="5" t="s">
        <v>198</v>
      </c>
      <c r="C171" s="6" t="s">
        <v>5</v>
      </c>
      <c r="D171" s="6"/>
      <c r="E171" s="7"/>
      <c r="F171" s="38">
        <f>5*1.175</f>
        <v>5.875</v>
      </c>
      <c r="G171" s="3"/>
    </row>
    <row r="172" spans="2:7" ht="11.25">
      <c r="B172" s="5" t="s">
        <v>6</v>
      </c>
      <c r="C172" s="6" t="s">
        <v>5</v>
      </c>
      <c r="D172" s="6"/>
      <c r="E172" s="7"/>
      <c r="F172" s="38">
        <f>1.26*1.175</f>
        <v>1.4805000000000001</v>
      </c>
      <c r="G172" s="3"/>
    </row>
    <row r="173" spans="2:7" ht="11.25">
      <c r="B173" s="5" t="s">
        <v>88</v>
      </c>
      <c r="C173" s="6" t="s">
        <v>5</v>
      </c>
      <c r="D173" s="6"/>
      <c r="E173" s="7"/>
      <c r="F173" s="38">
        <f>2</f>
        <v>2</v>
      </c>
      <c r="G173" s="3"/>
    </row>
    <row r="174" spans="2:7" ht="11.25">
      <c r="B174" s="5" t="s">
        <v>173</v>
      </c>
      <c r="C174" s="6" t="s">
        <v>79</v>
      </c>
      <c r="D174" s="6"/>
      <c r="E174" s="7"/>
      <c r="F174" s="38">
        <f>1.69*1.175</f>
        <v>1.98575</v>
      </c>
      <c r="G174" s="3"/>
    </row>
    <row r="175" spans="2:7" ht="11.25">
      <c r="B175" s="5" t="s">
        <v>178</v>
      </c>
      <c r="C175" s="6" t="s">
        <v>5</v>
      </c>
      <c r="D175" s="6"/>
      <c r="E175" s="7"/>
      <c r="F175" s="38">
        <f>0.34*1.175</f>
        <v>0.3995</v>
      </c>
      <c r="G175" s="3"/>
    </row>
    <row r="176" spans="2:7" ht="11.25">
      <c r="B176" s="5" t="s">
        <v>97</v>
      </c>
      <c r="C176" s="6" t="s">
        <v>5</v>
      </c>
      <c r="D176" s="6"/>
      <c r="E176" s="7"/>
      <c r="F176" s="38">
        <f>2.3*1.175</f>
        <v>2.7024999999999997</v>
      </c>
      <c r="G176" s="3"/>
    </row>
    <row r="177" spans="2:7" ht="11.25">
      <c r="B177" s="5" t="s">
        <v>141</v>
      </c>
      <c r="C177" s="6" t="s">
        <v>138</v>
      </c>
      <c r="D177" s="6"/>
      <c r="E177" s="7"/>
      <c r="F177" s="38">
        <f>9.5*1.175</f>
        <v>11.1625</v>
      </c>
      <c r="G177" s="3"/>
    </row>
    <row r="178" spans="2:7" ht="11.25">
      <c r="B178" s="5" t="s">
        <v>143</v>
      </c>
      <c r="C178" s="6" t="s">
        <v>138</v>
      </c>
      <c r="D178" s="6"/>
      <c r="E178" s="7"/>
      <c r="F178" s="38">
        <f>3.35*1.175</f>
        <v>3.9362500000000002</v>
      </c>
      <c r="G178" s="3"/>
    </row>
    <row r="179" spans="2:7" ht="11.25">
      <c r="B179" s="5" t="s">
        <v>124</v>
      </c>
      <c r="C179" s="6" t="s">
        <v>116</v>
      </c>
      <c r="D179" s="6"/>
      <c r="E179" s="7"/>
      <c r="F179" s="38">
        <f>2.22+2.7+4.89</f>
        <v>9.809999999999999</v>
      </c>
      <c r="G179" s="3"/>
    </row>
    <row r="180" spans="2:7" ht="11.25">
      <c r="B180" s="5" t="s">
        <v>125</v>
      </c>
      <c r="C180" s="6" t="s">
        <v>116</v>
      </c>
      <c r="D180" s="6"/>
      <c r="E180" s="7"/>
      <c r="F180" s="38">
        <v>4.22</v>
      </c>
      <c r="G180" s="3"/>
    </row>
    <row r="181" spans="2:7" ht="11.25">
      <c r="B181" s="5" t="s">
        <v>88</v>
      </c>
      <c r="C181" s="6" t="s">
        <v>116</v>
      </c>
      <c r="D181" s="6"/>
      <c r="E181" s="7"/>
      <c r="F181" s="38">
        <v>1.3</v>
      </c>
      <c r="G181" s="3"/>
    </row>
    <row r="182" spans="2:7" ht="11.25">
      <c r="B182" s="5" t="s">
        <v>126</v>
      </c>
      <c r="C182" s="6" t="s">
        <v>116</v>
      </c>
      <c r="D182" s="6"/>
      <c r="E182" s="7"/>
      <c r="F182" s="38">
        <v>2</v>
      </c>
      <c r="G182" s="3"/>
    </row>
    <row r="183" spans="2:7" ht="11.25">
      <c r="B183" s="5" t="s">
        <v>126</v>
      </c>
      <c r="C183" s="6" t="s">
        <v>5</v>
      </c>
      <c r="D183" s="6"/>
      <c r="E183" s="7"/>
      <c r="F183" s="38">
        <f>0.52*1.175</f>
        <v>0.6110000000000001</v>
      </c>
      <c r="G183" s="3"/>
    </row>
    <row r="184" spans="2:7" ht="11.25">
      <c r="B184" s="5" t="s">
        <v>97</v>
      </c>
      <c r="C184" s="6" t="s">
        <v>5</v>
      </c>
      <c r="D184" s="6"/>
      <c r="E184" s="7"/>
      <c r="F184" s="38">
        <f>0.52*1.175</f>
        <v>0.6110000000000001</v>
      </c>
      <c r="G184" s="3"/>
    </row>
    <row r="185" spans="2:7" ht="11.25">
      <c r="B185" s="5" t="s">
        <v>97</v>
      </c>
      <c r="C185" s="6" t="s">
        <v>5</v>
      </c>
      <c r="D185" s="6"/>
      <c r="E185" s="7"/>
      <c r="F185" s="38">
        <f>1.97*1.175</f>
        <v>2.31475</v>
      </c>
      <c r="G185" s="3"/>
    </row>
    <row r="186" spans="2:7" ht="11.25">
      <c r="B186" s="5" t="s">
        <v>6</v>
      </c>
      <c r="C186" s="6" t="s">
        <v>5</v>
      </c>
      <c r="D186" s="6"/>
      <c r="E186" s="7"/>
      <c r="F186" s="38">
        <f>0.93*1.175</f>
        <v>1.09275</v>
      </c>
      <c r="G186" s="3"/>
    </row>
    <row r="187" spans="2:7" ht="11.25">
      <c r="B187" s="5" t="s">
        <v>187</v>
      </c>
      <c r="C187" s="6" t="s">
        <v>5</v>
      </c>
      <c r="D187" s="6"/>
      <c r="E187" s="7"/>
      <c r="F187" s="38">
        <f>1.59*1.175</f>
        <v>1.8682500000000002</v>
      </c>
      <c r="G187" s="3"/>
    </row>
    <row r="188" spans="2:7" ht="11.25">
      <c r="B188" s="5" t="s">
        <v>189</v>
      </c>
      <c r="C188" s="6" t="s">
        <v>5</v>
      </c>
      <c r="D188" s="6"/>
      <c r="E188" s="7"/>
      <c r="F188" s="38">
        <f>1.02*1.175</f>
        <v>1.1985000000000001</v>
      </c>
      <c r="G188" s="3"/>
    </row>
    <row r="189" spans="2:7" ht="11.25">
      <c r="B189" s="5" t="s">
        <v>6</v>
      </c>
      <c r="C189" s="6" t="s">
        <v>5</v>
      </c>
      <c r="D189" s="6"/>
      <c r="E189" s="7"/>
      <c r="F189" s="38">
        <f>3.33*1.175</f>
        <v>3.9127500000000004</v>
      </c>
      <c r="G189" s="3"/>
    </row>
    <row r="190" spans="2:7" ht="11.25">
      <c r="B190" s="5" t="s">
        <v>122</v>
      </c>
      <c r="C190" s="6" t="s">
        <v>123</v>
      </c>
      <c r="D190" s="6"/>
      <c r="E190" s="7"/>
      <c r="F190" s="38">
        <v>70.5</v>
      </c>
      <c r="G190" s="3"/>
    </row>
    <row r="191" spans="2:7" s="27" customFormat="1" ht="11.25">
      <c r="B191" s="28"/>
      <c r="C191" s="29" t="s">
        <v>253</v>
      </c>
      <c r="D191" s="30"/>
      <c r="E191" s="31"/>
      <c r="F191" s="40">
        <f>SUM(F158:F190)</f>
        <v>171.90650000000002</v>
      </c>
      <c r="G191" s="26"/>
    </row>
    <row r="192" spans="2:7" ht="11.25">
      <c r="B192" s="5"/>
      <c r="C192" s="6"/>
      <c r="D192" s="6">
        <v>1.175</v>
      </c>
      <c r="E192" s="7"/>
      <c r="F192" s="38"/>
      <c r="G192" s="3"/>
    </row>
    <row r="193" spans="2:7" ht="12" thickBot="1">
      <c r="B193" s="9" t="s">
        <v>18</v>
      </c>
      <c r="C193" s="10"/>
      <c r="D193" s="10">
        <v>1.175</v>
      </c>
      <c r="E193" s="11"/>
      <c r="F193" s="44">
        <f>F11+F21+F34+F40+F48+F73+F77+F89+F118+F127+F142+F155+F191</f>
        <v>8227.526</v>
      </c>
      <c r="G193" s="3"/>
    </row>
    <row r="194" spans="4:7" ht="11.25">
      <c r="D194" s="1">
        <v>1.175</v>
      </c>
      <c r="G194" s="3"/>
    </row>
    <row r="195" spans="4:7" ht="12" thickBot="1">
      <c r="D195" s="1">
        <v>1.175</v>
      </c>
      <c r="G195" s="3"/>
    </row>
    <row r="196" spans="2:7" ht="12" thickBot="1">
      <c r="B196" s="16" t="s">
        <v>28</v>
      </c>
      <c r="C196" s="14" t="s">
        <v>232</v>
      </c>
      <c r="D196" s="14" t="s">
        <v>70</v>
      </c>
      <c r="E196" s="15" t="s">
        <v>69</v>
      </c>
      <c r="F196" s="36" t="s">
        <v>233</v>
      </c>
      <c r="G196" s="3"/>
    </row>
    <row r="197" spans="2:7" ht="11.25">
      <c r="B197" s="5" t="s">
        <v>50</v>
      </c>
      <c r="C197" s="6" t="s">
        <v>51</v>
      </c>
      <c r="D197" s="6">
        <v>1.175</v>
      </c>
      <c r="E197" s="7"/>
      <c r="F197" s="38">
        <v>16.99</v>
      </c>
      <c r="G197" s="3"/>
    </row>
    <row r="198" spans="2:7" ht="11.25">
      <c r="B198" s="5" t="s">
        <v>32</v>
      </c>
      <c r="C198" s="6" t="s">
        <v>33</v>
      </c>
      <c r="D198" s="6">
        <v>1.175</v>
      </c>
      <c r="E198" s="7"/>
      <c r="F198" s="38">
        <v>19.99</v>
      </c>
      <c r="G198" s="3"/>
    </row>
    <row r="199" spans="2:7" ht="11.25">
      <c r="B199" s="5" t="s">
        <v>19</v>
      </c>
      <c r="C199" s="6" t="s">
        <v>22</v>
      </c>
      <c r="D199" s="6">
        <v>1.175</v>
      </c>
      <c r="E199" s="7"/>
      <c r="F199" s="38">
        <v>4.49</v>
      </c>
      <c r="G199" s="3"/>
    </row>
    <row r="200" spans="2:7" ht="11.25">
      <c r="B200" s="5" t="s">
        <v>20</v>
      </c>
      <c r="C200" s="6" t="s">
        <v>22</v>
      </c>
      <c r="D200" s="6">
        <v>1.175</v>
      </c>
      <c r="E200" s="7"/>
      <c r="F200" s="38">
        <v>1.99</v>
      </c>
      <c r="G200" s="3"/>
    </row>
    <row r="201" spans="2:7" ht="11.25">
      <c r="B201" s="5" t="s">
        <v>21</v>
      </c>
      <c r="C201" s="6" t="s">
        <v>22</v>
      </c>
      <c r="D201" s="6">
        <v>1.175</v>
      </c>
      <c r="E201" s="7"/>
      <c r="F201" s="38">
        <v>1.99</v>
      </c>
      <c r="G201" s="3"/>
    </row>
    <row r="202" spans="2:7" ht="11.25">
      <c r="B202" s="5" t="s">
        <v>23</v>
      </c>
      <c r="C202" s="6" t="s">
        <v>24</v>
      </c>
      <c r="D202" s="6">
        <v>1.175</v>
      </c>
      <c r="E202" s="7"/>
      <c r="F202" s="38">
        <v>3.99</v>
      </c>
      <c r="G202" s="3"/>
    </row>
    <row r="203" spans="2:7" ht="11.25">
      <c r="B203" s="5" t="s">
        <v>27</v>
      </c>
      <c r="C203" s="6" t="s">
        <v>26</v>
      </c>
      <c r="D203" s="6">
        <v>1.175</v>
      </c>
      <c r="E203" s="7"/>
      <c r="F203" s="38">
        <v>6.99</v>
      </c>
      <c r="G203" s="3"/>
    </row>
    <row r="204" spans="2:7" ht="11.25">
      <c r="B204" s="5" t="s">
        <v>4</v>
      </c>
      <c r="C204" s="6" t="s">
        <v>5</v>
      </c>
      <c r="D204" s="6">
        <v>1.175</v>
      </c>
      <c r="E204" s="7"/>
      <c r="F204" s="38">
        <f>0.96*1.175</f>
        <v>1.128</v>
      </c>
      <c r="G204" s="3"/>
    </row>
    <row r="205" spans="2:7" ht="11.25">
      <c r="B205" s="5" t="s">
        <v>6</v>
      </c>
      <c r="C205" s="6" t="s">
        <v>5</v>
      </c>
      <c r="D205" s="6">
        <v>1.175</v>
      </c>
      <c r="E205" s="7"/>
      <c r="F205" s="38">
        <f>1.85*1.175</f>
        <v>2.17375</v>
      </c>
      <c r="G205" s="3"/>
    </row>
    <row r="206" spans="2:7" ht="11.25">
      <c r="B206" s="5" t="s">
        <v>8</v>
      </c>
      <c r="C206" s="6" t="s">
        <v>5</v>
      </c>
      <c r="D206" s="6">
        <v>1.175</v>
      </c>
      <c r="E206" s="7"/>
      <c r="F206" s="38">
        <f>1.85*1.175</f>
        <v>2.17375</v>
      </c>
      <c r="G206" s="3"/>
    </row>
    <row r="207" spans="2:7" ht="11.25">
      <c r="B207" s="5" t="s">
        <v>9</v>
      </c>
      <c r="C207" s="6" t="s">
        <v>5</v>
      </c>
      <c r="D207" s="6">
        <v>1.175</v>
      </c>
      <c r="E207" s="7"/>
      <c r="F207" s="38">
        <f>0.65*1.175</f>
        <v>0.76375</v>
      </c>
      <c r="G207" s="3"/>
    </row>
    <row r="208" spans="2:7" ht="11.25">
      <c r="B208" s="5" t="s">
        <v>10</v>
      </c>
      <c r="C208" s="6" t="s">
        <v>5</v>
      </c>
      <c r="D208" s="6">
        <v>1.175</v>
      </c>
      <c r="E208" s="7"/>
      <c r="F208" s="38">
        <f>7.45*1.175</f>
        <v>8.75375</v>
      </c>
      <c r="G208" s="3"/>
    </row>
    <row r="209" spans="2:7" ht="11.25">
      <c r="B209" s="5" t="s">
        <v>11</v>
      </c>
      <c r="C209" s="6" t="s">
        <v>5</v>
      </c>
      <c r="D209" s="6">
        <v>1.175</v>
      </c>
      <c r="E209" s="7"/>
      <c r="F209" s="38">
        <f>4.49*1.175</f>
        <v>5.27575</v>
      </c>
      <c r="G209" s="3"/>
    </row>
    <row r="210" spans="2:7" ht="11.25">
      <c r="B210" s="5" t="s">
        <v>12</v>
      </c>
      <c r="C210" s="6" t="s">
        <v>5</v>
      </c>
      <c r="D210" s="6">
        <v>1.175</v>
      </c>
      <c r="E210" s="7"/>
      <c r="F210" s="38">
        <f>6.15*1.175</f>
        <v>7.22625</v>
      </c>
      <c r="G210" s="3"/>
    </row>
    <row r="211" spans="2:7" ht="11.25">
      <c r="B211" s="5" t="s">
        <v>52</v>
      </c>
      <c r="C211" s="6" t="s">
        <v>5</v>
      </c>
      <c r="D211" s="6">
        <v>1.175</v>
      </c>
      <c r="E211" s="7"/>
      <c r="F211" s="38">
        <f>8.16*1.175</f>
        <v>9.588000000000001</v>
      </c>
      <c r="G211" s="3"/>
    </row>
    <row r="212" spans="2:7" ht="11.25">
      <c r="B212" s="5" t="s">
        <v>58</v>
      </c>
      <c r="C212" s="6" t="s">
        <v>5</v>
      </c>
      <c r="D212" s="6">
        <v>1.175</v>
      </c>
      <c r="E212" s="7"/>
      <c r="F212" s="38">
        <f>3*1.175</f>
        <v>3.5250000000000004</v>
      </c>
      <c r="G212" s="3"/>
    </row>
    <row r="213" spans="2:7" ht="11.25">
      <c r="B213" s="5" t="s">
        <v>53</v>
      </c>
      <c r="C213" s="6" t="s">
        <v>5</v>
      </c>
      <c r="D213" s="6">
        <v>1.175</v>
      </c>
      <c r="E213" s="7"/>
      <c r="F213" s="38">
        <f>1.65*1.175</f>
        <v>1.93875</v>
      </c>
      <c r="G213" s="3"/>
    </row>
    <row r="214" spans="2:7" ht="11.25">
      <c r="B214" s="5" t="s">
        <v>54</v>
      </c>
      <c r="C214" s="6" t="s">
        <v>5</v>
      </c>
      <c r="D214" s="6">
        <v>1.175</v>
      </c>
      <c r="E214" s="7"/>
      <c r="F214" s="38">
        <f>6.75*1.175</f>
        <v>7.93125</v>
      </c>
      <c r="G214" s="3"/>
    </row>
    <row r="215" spans="2:7" ht="11.25">
      <c r="B215" s="5" t="s">
        <v>65</v>
      </c>
      <c r="C215" s="6" t="s">
        <v>5</v>
      </c>
      <c r="D215" s="6">
        <v>1.175</v>
      </c>
      <c r="E215" s="7">
        <v>1.18</v>
      </c>
      <c r="F215" s="38">
        <f aca="true" t="shared" si="2" ref="F215:F225">E215*D215</f>
        <v>1.3865</v>
      </c>
      <c r="G215" s="3"/>
    </row>
    <row r="216" spans="2:7" ht="11.25">
      <c r="B216" s="5" t="s">
        <v>11</v>
      </c>
      <c r="C216" s="6" t="s">
        <v>5</v>
      </c>
      <c r="D216" s="6">
        <v>1.175</v>
      </c>
      <c r="E216" s="7">
        <v>4.49</v>
      </c>
      <c r="F216" s="38">
        <f t="shared" si="2"/>
        <v>5.27575</v>
      </c>
      <c r="G216" s="3"/>
    </row>
    <row r="217" spans="2:7" ht="11.25">
      <c r="B217" s="5" t="s">
        <v>89</v>
      </c>
      <c r="C217" s="6" t="s">
        <v>5</v>
      </c>
      <c r="D217" s="6">
        <v>1.175</v>
      </c>
      <c r="E217" s="7">
        <v>6.68</v>
      </c>
      <c r="F217" s="38">
        <f t="shared" si="2"/>
        <v>7.849</v>
      </c>
      <c r="G217" s="3"/>
    </row>
    <row r="218" spans="2:7" ht="11.25">
      <c r="B218" s="5" t="s">
        <v>85</v>
      </c>
      <c r="C218" s="6" t="s">
        <v>84</v>
      </c>
      <c r="D218" s="6">
        <v>1.175</v>
      </c>
      <c r="E218" s="7">
        <v>8.55</v>
      </c>
      <c r="F218" s="38">
        <f t="shared" si="2"/>
        <v>10.04625</v>
      </c>
      <c r="G218" s="3"/>
    </row>
    <row r="219" spans="2:7" ht="11.25">
      <c r="B219" s="5" t="s">
        <v>92</v>
      </c>
      <c r="C219" s="6" t="s">
        <v>5</v>
      </c>
      <c r="D219" s="6">
        <v>1.175</v>
      </c>
      <c r="E219" s="7">
        <v>8.32</v>
      </c>
      <c r="F219" s="38">
        <f t="shared" si="2"/>
        <v>9.776000000000002</v>
      </c>
      <c r="G219" s="3"/>
    </row>
    <row r="220" spans="2:7" ht="11.25">
      <c r="B220" s="5" t="s">
        <v>95</v>
      </c>
      <c r="C220" s="6" t="s">
        <v>5</v>
      </c>
      <c r="D220" s="6">
        <v>1.175</v>
      </c>
      <c r="E220" s="7">
        <v>1.51</v>
      </c>
      <c r="F220" s="38">
        <f t="shared" si="2"/>
        <v>1.77425</v>
      </c>
      <c r="G220" s="3"/>
    </row>
    <row r="221" spans="2:7" ht="11.25">
      <c r="B221" s="5" t="s">
        <v>96</v>
      </c>
      <c r="C221" s="6" t="s">
        <v>5</v>
      </c>
      <c r="D221" s="6">
        <v>1.175</v>
      </c>
      <c r="E221" s="7">
        <v>2.25</v>
      </c>
      <c r="F221" s="38">
        <f>E221*D221*2</f>
        <v>5.2875000000000005</v>
      </c>
      <c r="G221" s="3"/>
    </row>
    <row r="222" spans="2:7" ht="11.25">
      <c r="B222" s="5" t="s">
        <v>99</v>
      </c>
      <c r="C222" s="6" t="s">
        <v>5</v>
      </c>
      <c r="D222" s="6">
        <v>1.175</v>
      </c>
      <c r="E222" s="7">
        <v>1.59</v>
      </c>
      <c r="F222" s="38">
        <f t="shared" si="2"/>
        <v>1.8682500000000002</v>
      </c>
      <c r="G222" s="3"/>
    </row>
    <row r="223" spans="2:7" ht="11.25">
      <c r="B223" s="5" t="s">
        <v>109</v>
      </c>
      <c r="C223" s="6" t="s">
        <v>5</v>
      </c>
      <c r="D223" s="6">
        <v>1.175</v>
      </c>
      <c r="E223" s="7">
        <v>2.85</v>
      </c>
      <c r="F223" s="38">
        <f t="shared" si="2"/>
        <v>3.3487500000000003</v>
      </c>
      <c r="G223" s="3"/>
    </row>
    <row r="224" spans="2:7" ht="11.25">
      <c r="B224" s="5" t="s">
        <v>111</v>
      </c>
      <c r="C224" s="6" t="s">
        <v>5</v>
      </c>
      <c r="D224" s="6">
        <v>1.175</v>
      </c>
      <c r="E224" s="7">
        <v>3.65</v>
      </c>
      <c r="F224" s="38">
        <f t="shared" si="2"/>
        <v>4.28875</v>
      </c>
      <c r="G224" s="3"/>
    </row>
    <row r="225" spans="2:7" ht="11.25">
      <c r="B225" s="5" t="s">
        <v>112</v>
      </c>
      <c r="C225" s="6" t="s">
        <v>5</v>
      </c>
      <c r="D225" s="6">
        <v>1.175</v>
      </c>
      <c r="E225" s="7">
        <v>2.15</v>
      </c>
      <c r="F225" s="38">
        <f t="shared" si="2"/>
        <v>2.52625</v>
      </c>
      <c r="G225" s="3"/>
    </row>
    <row r="226" spans="2:7" ht="11.25">
      <c r="B226" s="5" t="s">
        <v>115</v>
      </c>
      <c r="C226" s="6" t="s">
        <v>116</v>
      </c>
      <c r="D226" s="6"/>
      <c r="E226" s="7"/>
      <c r="F226" s="38" t="s">
        <v>117</v>
      </c>
      <c r="G226" s="3"/>
    </row>
    <row r="227" spans="2:7" ht="11.25">
      <c r="B227" s="5" t="s">
        <v>157</v>
      </c>
      <c r="C227" s="6" t="s">
        <v>5</v>
      </c>
      <c r="D227" s="6"/>
      <c r="E227" s="7"/>
      <c r="F227" s="38">
        <f>1.26*1.175*2</f>
        <v>2.9610000000000003</v>
      </c>
      <c r="G227" s="3"/>
    </row>
    <row r="228" spans="2:7" ht="11.25">
      <c r="B228" s="5" t="s">
        <v>165</v>
      </c>
      <c r="C228" s="6" t="s">
        <v>5</v>
      </c>
      <c r="D228" s="6"/>
      <c r="E228" s="7"/>
      <c r="F228" s="38">
        <f>1.04*1.175</f>
        <v>1.2220000000000002</v>
      </c>
      <c r="G228" s="3"/>
    </row>
    <row r="229" spans="2:7" ht="11.25">
      <c r="B229" s="5" t="s">
        <v>180</v>
      </c>
      <c r="C229" s="6" t="s">
        <v>5</v>
      </c>
      <c r="D229" s="6"/>
      <c r="E229" s="7"/>
      <c r="F229" s="38">
        <f>3.55*1.175</f>
        <v>4.17125</v>
      </c>
      <c r="G229" s="3"/>
    </row>
    <row r="230" spans="2:7" ht="11.25">
      <c r="B230" s="5" t="s">
        <v>181</v>
      </c>
      <c r="C230" s="6" t="s">
        <v>5</v>
      </c>
      <c r="D230" s="6"/>
      <c r="E230" s="7"/>
      <c r="F230" s="38">
        <f>3.35*1.175</f>
        <v>3.9362500000000002</v>
      </c>
      <c r="G230" s="3"/>
    </row>
    <row r="231" spans="2:7" ht="11.25">
      <c r="B231" s="5" t="s">
        <v>182</v>
      </c>
      <c r="C231" s="6" t="s">
        <v>5</v>
      </c>
      <c r="D231" s="6"/>
      <c r="E231" s="7"/>
      <c r="F231" s="38">
        <f>0.95*1.175</f>
        <v>1.11625</v>
      </c>
      <c r="G231" s="3"/>
    </row>
    <row r="232" spans="2:7" ht="11.25">
      <c r="B232" s="5" t="s">
        <v>191</v>
      </c>
      <c r="C232" s="6" t="s">
        <v>5</v>
      </c>
      <c r="D232" s="6"/>
      <c r="E232" s="7"/>
      <c r="F232" s="38">
        <f>9.97*1.175</f>
        <v>11.71475</v>
      </c>
      <c r="G232" s="3"/>
    </row>
    <row r="233" spans="2:7" ht="11.25">
      <c r="B233" s="5" t="s">
        <v>193</v>
      </c>
      <c r="C233" s="6" t="s">
        <v>5</v>
      </c>
      <c r="D233" s="6"/>
      <c r="E233" s="7"/>
      <c r="F233" s="38">
        <f>1.49*1.175</f>
        <v>1.75075</v>
      </c>
      <c r="G233" s="3"/>
    </row>
    <row r="234" spans="2:7" ht="11.25">
      <c r="B234" s="5" t="s">
        <v>199</v>
      </c>
      <c r="C234" s="6" t="s">
        <v>5</v>
      </c>
      <c r="D234" s="6"/>
      <c r="E234" s="7"/>
      <c r="F234" s="38">
        <f>1.16*1.175</f>
        <v>1.363</v>
      </c>
      <c r="G234" s="3"/>
    </row>
    <row r="235" spans="2:7" ht="11.25">
      <c r="B235" s="5" t="s">
        <v>207</v>
      </c>
      <c r="C235" s="6" t="s">
        <v>5</v>
      </c>
      <c r="D235" s="6"/>
      <c r="E235" s="7"/>
      <c r="F235" s="38">
        <f>0.71*1.175</f>
        <v>0.8342499999999999</v>
      </c>
      <c r="G235" s="3"/>
    </row>
    <row r="236" spans="2:7" ht="11.25">
      <c r="B236" s="5" t="s">
        <v>209</v>
      </c>
      <c r="C236" s="6" t="s">
        <v>5</v>
      </c>
      <c r="D236" s="6"/>
      <c r="E236" s="7"/>
      <c r="F236" s="38">
        <f>14.99*1.175</f>
        <v>17.61325</v>
      </c>
      <c r="G236" s="3"/>
    </row>
    <row r="237" spans="2:7" ht="11.25">
      <c r="B237" s="5" t="s">
        <v>190</v>
      </c>
      <c r="C237" s="6" t="s">
        <v>5</v>
      </c>
      <c r="D237" s="6"/>
      <c r="E237" s="7"/>
      <c r="F237" s="38">
        <f>1.49*1.175</f>
        <v>1.75075</v>
      </c>
      <c r="G237" s="3"/>
    </row>
    <row r="238" spans="2:7" ht="11.25">
      <c r="B238" s="5" t="s">
        <v>19</v>
      </c>
      <c r="C238" s="6" t="s">
        <v>5</v>
      </c>
      <c r="D238" s="6"/>
      <c r="E238" s="7"/>
      <c r="F238" s="38">
        <f>3.22*1.175</f>
        <v>3.7835000000000005</v>
      </c>
      <c r="G238" s="3"/>
    </row>
    <row r="239" spans="2:7" ht="11.25">
      <c r="B239" s="5"/>
      <c r="C239" s="6"/>
      <c r="D239" s="6"/>
      <c r="E239" s="7"/>
      <c r="F239" s="38"/>
      <c r="G239" s="3"/>
    </row>
    <row r="240" spans="2:7" ht="12" thickBot="1">
      <c r="B240" s="9" t="s">
        <v>147</v>
      </c>
      <c r="C240" s="10"/>
      <c r="D240" s="10">
        <v>1.175</v>
      </c>
      <c r="E240" s="11"/>
      <c r="F240" s="44">
        <f>SUM(F197:F239)</f>
        <v>212.55225000000004</v>
      </c>
      <c r="G240" s="3"/>
    </row>
    <row r="241" ht="12" thickBot="1">
      <c r="D241" s="1">
        <v>1.175</v>
      </c>
    </row>
    <row r="242" spans="2:7" ht="12" thickBot="1">
      <c r="B242" s="16" t="s">
        <v>144</v>
      </c>
      <c r="C242" s="14" t="s">
        <v>232</v>
      </c>
      <c r="D242" s="14" t="s">
        <v>70</v>
      </c>
      <c r="E242" s="15" t="s">
        <v>69</v>
      </c>
      <c r="F242" s="36" t="s">
        <v>233</v>
      </c>
      <c r="G242" s="3"/>
    </row>
    <row r="243" spans="2:7" ht="11.25">
      <c r="B243" s="5" t="s">
        <v>145</v>
      </c>
      <c r="C243" s="6" t="s">
        <v>254</v>
      </c>
      <c r="D243" s="6">
        <v>1.175</v>
      </c>
      <c r="E243" s="7"/>
      <c r="F243" s="38">
        <v>42</v>
      </c>
      <c r="G243" s="3"/>
    </row>
    <row r="244" spans="2:7" ht="11.25">
      <c r="B244" s="5" t="s">
        <v>148</v>
      </c>
      <c r="C244" s="6" t="s">
        <v>149</v>
      </c>
      <c r="D244" s="6"/>
      <c r="E244" s="7"/>
      <c r="F244" s="38">
        <v>150</v>
      </c>
      <c r="G244" s="3"/>
    </row>
    <row r="245" spans="2:7" ht="11.25">
      <c r="B245" s="5" t="s">
        <v>234</v>
      </c>
      <c r="C245" s="6" t="s">
        <v>149</v>
      </c>
      <c r="D245" s="6"/>
      <c r="E245" s="7"/>
      <c r="F245" s="38">
        <v>25</v>
      </c>
      <c r="G245" s="3"/>
    </row>
    <row r="246" spans="2:7" ht="11.25">
      <c r="B246" s="5" t="s">
        <v>150</v>
      </c>
      <c r="C246" s="6" t="s">
        <v>222</v>
      </c>
      <c r="D246" s="6"/>
      <c r="E246" s="7"/>
      <c r="F246" s="38">
        <v>25</v>
      </c>
      <c r="G246" s="3"/>
    </row>
    <row r="247" spans="2:7" ht="11.25">
      <c r="B247" s="5" t="s">
        <v>221</v>
      </c>
      <c r="C247" s="6" t="s">
        <v>222</v>
      </c>
      <c r="D247" s="6"/>
      <c r="E247" s="7"/>
      <c r="F247" s="38">
        <v>155</v>
      </c>
      <c r="G247" s="3"/>
    </row>
    <row r="248" spans="2:7" ht="11.25">
      <c r="B248" s="5" t="s">
        <v>235</v>
      </c>
      <c r="C248" s="6" t="s">
        <v>219</v>
      </c>
      <c r="D248" s="6"/>
      <c r="E248" s="7"/>
      <c r="F248" s="38">
        <v>315</v>
      </c>
      <c r="G248" s="3"/>
    </row>
    <row r="249" spans="2:7" ht="11.25">
      <c r="B249" s="5" t="s">
        <v>220</v>
      </c>
      <c r="C249" s="6" t="s">
        <v>219</v>
      </c>
      <c r="D249" s="6"/>
      <c r="E249" s="7"/>
      <c r="F249" s="38">
        <v>35</v>
      </c>
      <c r="G249" s="3"/>
    </row>
    <row r="250" spans="2:7" ht="11.25">
      <c r="B250" s="5"/>
      <c r="C250" s="6"/>
      <c r="D250" s="6"/>
      <c r="E250" s="7"/>
      <c r="F250" s="38"/>
      <c r="G250" s="3"/>
    </row>
    <row r="251" spans="2:7" ht="12" thickBot="1">
      <c r="B251" s="9" t="s">
        <v>146</v>
      </c>
      <c r="C251" s="10"/>
      <c r="D251" s="10">
        <v>1.175</v>
      </c>
      <c r="E251" s="11"/>
      <c r="F251" s="44">
        <f>SUM(F243:F250)</f>
        <v>747</v>
      </c>
      <c r="G251" s="3"/>
    </row>
    <row r="252" ht="12" thickBot="1"/>
    <row r="253" spans="2:6" ht="12" thickBot="1">
      <c r="B253" s="12" t="s">
        <v>228</v>
      </c>
      <c r="C253" s="13"/>
      <c r="D253" s="14">
        <v>1.175</v>
      </c>
      <c r="E253" s="15"/>
      <c r="F253" s="45">
        <f>F240+F193+F251</f>
        <v>9187.07825</v>
      </c>
    </row>
    <row r="254" ht="12" thickBot="1">
      <c r="D254" s="1">
        <v>1.175</v>
      </c>
    </row>
    <row r="255" spans="2:6" ht="12" thickBot="1">
      <c r="B255" s="16" t="s">
        <v>227</v>
      </c>
      <c r="C255" s="14" t="s">
        <v>232</v>
      </c>
      <c r="D255" s="14" t="s">
        <v>70</v>
      </c>
      <c r="E255" s="15" t="s">
        <v>69</v>
      </c>
      <c r="F255" s="36" t="s">
        <v>233</v>
      </c>
    </row>
    <row r="256" spans="2:6" ht="11.25">
      <c r="B256" s="5" t="s">
        <v>118</v>
      </c>
      <c r="C256" s="6" t="s">
        <v>1</v>
      </c>
      <c r="D256" s="6">
        <v>1.175</v>
      </c>
      <c r="E256" s="7"/>
      <c r="F256" s="38">
        <v>142</v>
      </c>
    </row>
    <row r="257" spans="2:6" ht="11.25">
      <c r="B257" s="5" t="s">
        <v>257</v>
      </c>
      <c r="C257" s="6" t="s">
        <v>258</v>
      </c>
      <c r="D257" s="6"/>
      <c r="E257" s="7"/>
      <c r="F257" s="38">
        <v>9.99</v>
      </c>
    </row>
    <row r="258" spans="2:6" ht="11.25">
      <c r="B258" s="5" t="s">
        <v>225</v>
      </c>
      <c r="C258" s="6" t="s">
        <v>226</v>
      </c>
      <c r="D258" s="6"/>
      <c r="E258" s="7"/>
      <c r="F258" s="38">
        <f>150*1.175</f>
        <v>176.25</v>
      </c>
    </row>
    <row r="259" spans="2:6" ht="11.25">
      <c r="B259" s="5" t="s">
        <v>255</v>
      </c>
      <c r="C259" s="6" t="s">
        <v>256</v>
      </c>
      <c r="D259" s="6"/>
      <c r="E259" s="7"/>
      <c r="F259" s="38">
        <v>118</v>
      </c>
    </row>
    <row r="260" spans="2:6" ht="11.25">
      <c r="B260" s="5" t="s">
        <v>260</v>
      </c>
      <c r="C260" s="6" t="s">
        <v>261</v>
      </c>
      <c r="D260" s="6"/>
      <c r="E260" s="7"/>
      <c r="F260" s="38">
        <v>30</v>
      </c>
    </row>
    <row r="261" spans="2:6" ht="11.25">
      <c r="B261" s="5" t="s">
        <v>264</v>
      </c>
      <c r="C261" s="6" t="s">
        <v>261</v>
      </c>
      <c r="D261" s="6"/>
      <c r="E261" s="7"/>
      <c r="F261" s="38">
        <v>40</v>
      </c>
    </row>
    <row r="262" spans="2:6" ht="11.25">
      <c r="B262" s="5" t="s">
        <v>266</v>
      </c>
      <c r="C262" s="6" t="s">
        <v>267</v>
      </c>
      <c r="D262" s="6"/>
      <c r="E262" s="7"/>
      <c r="F262" s="38">
        <v>18</v>
      </c>
    </row>
    <row r="263" spans="2:6" ht="11.25">
      <c r="B263" s="5" t="s">
        <v>269</v>
      </c>
      <c r="C263" s="6" t="s">
        <v>219</v>
      </c>
      <c r="D263" s="6"/>
      <c r="E263" s="7"/>
      <c r="F263" s="38">
        <v>270</v>
      </c>
    </row>
    <row r="264" spans="2:7" ht="11.25">
      <c r="B264" s="5" t="s">
        <v>220</v>
      </c>
      <c r="C264" s="6" t="s">
        <v>219</v>
      </c>
      <c r="D264" s="6"/>
      <c r="E264" s="7"/>
      <c r="F264" s="38">
        <v>35</v>
      </c>
      <c r="G264" s="3"/>
    </row>
    <row r="265" spans="2:6" ht="11.25">
      <c r="B265" s="5" t="s">
        <v>268</v>
      </c>
      <c r="C265" s="6" t="s">
        <v>222</v>
      </c>
      <c r="D265" s="6"/>
      <c r="E265" s="7"/>
      <c r="F265" s="38">
        <v>165</v>
      </c>
    </row>
    <row r="266" spans="2:6" ht="11.25">
      <c r="B266" s="5" t="s">
        <v>265</v>
      </c>
      <c r="C266" s="6" t="s">
        <v>77</v>
      </c>
      <c r="D266" s="6"/>
      <c r="E266" s="7"/>
      <c r="F266" s="38">
        <v>20</v>
      </c>
    </row>
    <row r="267" spans="2:6" ht="11.25">
      <c r="B267" s="5" t="s">
        <v>259</v>
      </c>
      <c r="C267" s="6" t="s">
        <v>5</v>
      </c>
      <c r="D267" s="6"/>
      <c r="E267" s="7"/>
      <c r="F267" s="38">
        <f>6.99*1.175</f>
        <v>8.21325</v>
      </c>
    </row>
    <row r="268" spans="2:6" ht="11.25">
      <c r="B268" s="5" t="s">
        <v>262</v>
      </c>
      <c r="C268" s="6" t="s">
        <v>263</v>
      </c>
      <c r="D268" s="6"/>
      <c r="E268" s="7"/>
      <c r="F268" s="38">
        <v>18.5</v>
      </c>
    </row>
    <row r="269" spans="2:6" ht="11.25">
      <c r="B269" s="5"/>
      <c r="C269" s="6"/>
      <c r="D269" s="6"/>
      <c r="E269" s="7"/>
      <c r="F269" s="38"/>
    </row>
    <row r="270" spans="2:6" ht="12" thickBot="1">
      <c r="B270" s="9" t="s">
        <v>224</v>
      </c>
      <c r="C270" s="10"/>
      <c r="D270" s="10">
        <v>1.175</v>
      </c>
      <c r="E270" s="11"/>
      <c r="F270" s="44">
        <f>SUM(F256:F269)</f>
        <v>1050.95325</v>
      </c>
    </row>
    <row r="271" ht="11.25">
      <c r="D271" s="1">
        <v>1.175</v>
      </c>
    </row>
    <row r="272" ht="11.25">
      <c r="D272" s="1">
        <v>1.175</v>
      </c>
    </row>
    <row r="273" ht="11.25">
      <c r="D273" s="1">
        <v>1.175</v>
      </c>
    </row>
    <row r="274" ht="11.25">
      <c r="D274" s="1">
        <v>1.175</v>
      </c>
    </row>
    <row r="275" ht="11.25">
      <c r="D275" s="1">
        <v>1.175</v>
      </c>
    </row>
    <row r="276" ht="11.25">
      <c r="D276" s="1">
        <v>1.175</v>
      </c>
    </row>
    <row r="277" ht="11.25">
      <c r="D277" s="1">
        <v>1.175</v>
      </c>
    </row>
    <row r="278" ht="11.25">
      <c r="D278" s="1">
        <v>1.175</v>
      </c>
    </row>
    <row r="279" ht="11.25">
      <c r="D279" s="1">
        <v>1.175</v>
      </c>
    </row>
    <row r="280" ht="11.25">
      <c r="D280" s="1">
        <v>1.175</v>
      </c>
    </row>
    <row r="281" ht="11.25">
      <c r="D281" s="1">
        <v>1.175</v>
      </c>
    </row>
    <row r="282" ht="11.25">
      <c r="D282" s="1">
        <v>1.175</v>
      </c>
    </row>
    <row r="283" ht="11.25">
      <c r="D283" s="1">
        <v>1.175</v>
      </c>
    </row>
    <row r="284" ht="11.25">
      <c r="D284" s="1">
        <v>1.175</v>
      </c>
    </row>
    <row r="285" ht="11.25">
      <c r="D285" s="1">
        <v>1.175</v>
      </c>
    </row>
    <row r="286" ht="11.25">
      <c r="D286" s="1">
        <v>1.175</v>
      </c>
    </row>
    <row r="287" ht="11.25">
      <c r="D287" s="1">
        <v>1.175</v>
      </c>
    </row>
    <row r="288" ht="11.25">
      <c r="D288" s="1">
        <v>1.175</v>
      </c>
    </row>
    <row r="289" ht="11.25">
      <c r="D289" s="1">
        <v>1.175</v>
      </c>
    </row>
    <row r="290" ht="11.25">
      <c r="D290" s="1">
        <v>1.175</v>
      </c>
    </row>
    <row r="291" ht="11.25">
      <c r="D291" s="1">
        <v>1.175</v>
      </c>
    </row>
    <row r="292" ht="11.25">
      <c r="D292" s="1">
        <v>1.175</v>
      </c>
    </row>
    <row r="293" ht="11.25">
      <c r="D293" s="1">
        <v>1.175</v>
      </c>
    </row>
    <row r="294" ht="11.25">
      <c r="D294" s="1">
        <v>1.175</v>
      </c>
    </row>
    <row r="295" ht="11.25">
      <c r="D295" s="1">
        <v>1.175</v>
      </c>
    </row>
    <row r="296" ht="11.25">
      <c r="D296" s="1">
        <v>1.175</v>
      </c>
    </row>
    <row r="297" ht="11.25">
      <c r="D297" s="1">
        <v>1.175</v>
      </c>
    </row>
    <row r="298" ht="11.25">
      <c r="D298" s="1">
        <v>1.175</v>
      </c>
    </row>
    <row r="299" ht="11.25">
      <c r="D299" s="1">
        <v>1.175</v>
      </c>
    </row>
    <row r="300" ht="11.25">
      <c r="D300" s="1">
        <v>1.175</v>
      </c>
    </row>
    <row r="301" ht="11.25">
      <c r="D301" s="1">
        <v>1.175</v>
      </c>
    </row>
    <row r="302" ht="11.25">
      <c r="D302" s="1">
        <v>1.175</v>
      </c>
    </row>
    <row r="303" ht="11.25">
      <c r="D303" s="1">
        <v>1.175</v>
      </c>
    </row>
    <row r="304" ht="11.25">
      <c r="D304" s="1">
        <v>1.175</v>
      </c>
    </row>
    <row r="305" ht="11.25">
      <c r="D305" s="1">
        <v>1.175</v>
      </c>
    </row>
    <row r="306" ht="11.25">
      <c r="D306" s="1">
        <v>1.175</v>
      </c>
    </row>
    <row r="307" ht="11.25">
      <c r="D307" s="1">
        <v>1.175</v>
      </c>
    </row>
    <row r="308" ht="11.25">
      <c r="D308" s="1">
        <v>1.175</v>
      </c>
    </row>
    <row r="309" ht="11.25">
      <c r="D309" s="1">
        <v>1.175</v>
      </c>
    </row>
    <row r="310" ht="11.25">
      <c r="D310" s="1">
        <v>1.175</v>
      </c>
    </row>
    <row r="311" ht="11.25">
      <c r="D311" s="1">
        <v>1.175</v>
      </c>
    </row>
    <row r="312" ht="11.25">
      <c r="D312" s="1">
        <v>1.175</v>
      </c>
    </row>
    <row r="313" ht="11.25">
      <c r="D313" s="1">
        <v>1.175</v>
      </c>
    </row>
    <row r="314" ht="11.25">
      <c r="D314" s="1">
        <v>1.175</v>
      </c>
    </row>
    <row r="315" ht="11.25">
      <c r="D315" s="1">
        <v>1.175</v>
      </c>
    </row>
    <row r="316" ht="11.25">
      <c r="D316" s="1">
        <v>1.175</v>
      </c>
    </row>
    <row r="317" ht="11.25">
      <c r="D317" s="1">
        <v>1.175</v>
      </c>
    </row>
    <row r="318" ht="11.25">
      <c r="D318" s="1">
        <v>1.175</v>
      </c>
    </row>
    <row r="319" ht="11.25">
      <c r="D319" s="1">
        <v>1.175</v>
      </c>
    </row>
    <row r="320" ht="11.25">
      <c r="D320" s="1">
        <v>1.175</v>
      </c>
    </row>
    <row r="321" ht="11.25">
      <c r="D321" s="1">
        <v>1.175</v>
      </c>
    </row>
    <row r="322" ht="11.25">
      <c r="D322" s="1">
        <v>1.175</v>
      </c>
    </row>
    <row r="323" ht="11.25">
      <c r="D323" s="1">
        <v>1.175</v>
      </c>
    </row>
    <row r="324" ht="11.25">
      <c r="D324" s="1">
        <v>1.175</v>
      </c>
    </row>
    <row r="325" ht="11.25">
      <c r="D325" s="1">
        <v>1.175</v>
      </c>
    </row>
    <row r="326" ht="11.25">
      <c r="D326" s="1">
        <v>1.175</v>
      </c>
    </row>
    <row r="327" ht="11.25">
      <c r="D327" s="1">
        <v>1.175</v>
      </c>
    </row>
    <row r="328" ht="11.25">
      <c r="D328" s="1">
        <v>1.175</v>
      </c>
    </row>
    <row r="329" ht="11.25">
      <c r="D329" s="1">
        <v>1.175</v>
      </c>
    </row>
    <row r="330" ht="11.25">
      <c r="D330" s="1">
        <v>1.175</v>
      </c>
    </row>
    <row r="331" ht="11.25">
      <c r="D331" s="1">
        <v>1.175</v>
      </c>
    </row>
    <row r="332" ht="11.25">
      <c r="D332" s="1">
        <v>1.175</v>
      </c>
    </row>
    <row r="333" ht="11.25">
      <c r="D333" s="1">
        <v>1.175</v>
      </c>
    </row>
    <row r="334" ht="11.25">
      <c r="D334" s="1">
        <v>1.175</v>
      </c>
    </row>
    <row r="335" ht="11.25">
      <c r="D335" s="1">
        <v>1.175</v>
      </c>
    </row>
    <row r="336" ht="11.25">
      <c r="D336" s="1">
        <v>1.175</v>
      </c>
    </row>
    <row r="337" ht="11.25">
      <c r="D337" s="1">
        <v>1.175</v>
      </c>
    </row>
    <row r="338" ht="11.25">
      <c r="D338" s="1">
        <v>1.175</v>
      </c>
    </row>
    <row r="339" ht="11.25">
      <c r="D339" s="1">
        <v>1.175</v>
      </c>
    </row>
    <row r="340" ht="11.25">
      <c r="D340" s="1">
        <v>1.175</v>
      </c>
    </row>
    <row r="341" ht="11.25">
      <c r="D341" s="1">
        <v>1.175</v>
      </c>
    </row>
    <row r="342" ht="11.25">
      <c r="D342" s="1">
        <v>1.175</v>
      </c>
    </row>
    <row r="343" ht="11.25">
      <c r="D343" s="1">
        <v>1.175</v>
      </c>
    </row>
    <row r="344" ht="11.25">
      <c r="D344" s="1">
        <v>1.175</v>
      </c>
    </row>
    <row r="345" ht="11.25">
      <c r="D345" s="1">
        <v>1.175</v>
      </c>
    </row>
    <row r="346" ht="11.25">
      <c r="D346" s="1">
        <v>1.175</v>
      </c>
    </row>
    <row r="347" ht="11.25">
      <c r="D347" s="1">
        <v>1.175</v>
      </c>
    </row>
    <row r="348" ht="11.25">
      <c r="D348" s="1">
        <v>1.175</v>
      </c>
    </row>
    <row r="349" ht="11.25">
      <c r="D349" s="1">
        <v>1.175</v>
      </c>
    </row>
    <row r="350" ht="11.25">
      <c r="D350" s="1">
        <v>1.175</v>
      </c>
    </row>
    <row r="351" ht="11.25">
      <c r="D351" s="1">
        <v>1.175</v>
      </c>
    </row>
    <row r="352" ht="11.25">
      <c r="D352" s="1">
        <v>1.175</v>
      </c>
    </row>
    <row r="353" ht="11.25">
      <c r="D353" s="1">
        <v>1.175</v>
      </c>
    </row>
    <row r="354" ht="11.25">
      <c r="D354" s="1">
        <v>1.175</v>
      </c>
    </row>
    <row r="355" ht="11.25">
      <c r="D355" s="1">
        <v>1.175</v>
      </c>
    </row>
    <row r="356" ht="11.25">
      <c r="D356" s="1">
        <v>1.175</v>
      </c>
    </row>
    <row r="357" ht="11.25">
      <c r="D357" s="1">
        <v>1.175</v>
      </c>
    </row>
    <row r="358" ht="11.25">
      <c r="D358" s="1">
        <v>1.175</v>
      </c>
    </row>
    <row r="359" ht="11.25">
      <c r="D359" s="1">
        <v>1.175</v>
      </c>
    </row>
    <row r="360" ht="11.25">
      <c r="D360" s="1">
        <v>1.175</v>
      </c>
    </row>
    <row r="361" ht="11.25">
      <c r="D361" s="1">
        <v>1.175</v>
      </c>
    </row>
    <row r="362" ht="11.25">
      <c r="D362" s="1">
        <v>1.175</v>
      </c>
    </row>
    <row r="363" ht="11.25">
      <c r="D363" s="1">
        <v>1.175</v>
      </c>
    </row>
    <row r="364" ht="11.25">
      <c r="D364" s="1">
        <v>1.175</v>
      </c>
    </row>
    <row r="365" ht="11.25">
      <c r="D365" s="1">
        <v>1.175</v>
      </c>
    </row>
    <row r="366" ht="11.25">
      <c r="D366" s="1">
        <v>1.175</v>
      </c>
    </row>
    <row r="367" ht="11.25">
      <c r="D367" s="1">
        <v>1.175</v>
      </c>
    </row>
    <row r="368" ht="11.25">
      <c r="D368" s="1">
        <v>1.175</v>
      </c>
    </row>
    <row r="369" ht="11.25">
      <c r="D369" s="1">
        <v>1.175</v>
      </c>
    </row>
    <row r="370" ht="11.25">
      <c r="D370" s="1">
        <v>1.175</v>
      </c>
    </row>
    <row r="371" ht="11.25">
      <c r="D371" s="1">
        <v>1.175</v>
      </c>
    </row>
    <row r="372" ht="11.25">
      <c r="D372" s="1">
        <v>1.175</v>
      </c>
    </row>
    <row r="373" ht="11.25">
      <c r="D373" s="1">
        <v>1.175</v>
      </c>
    </row>
    <row r="374" ht="11.25">
      <c r="D374" s="1">
        <v>1.175</v>
      </c>
    </row>
    <row r="375" ht="11.25">
      <c r="D375" s="1">
        <v>1.175</v>
      </c>
    </row>
    <row r="376" ht="11.25">
      <c r="D376" s="1">
        <v>1.175</v>
      </c>
    </row>
    <row r="377" ht="11.25">
      <c r="D377" s="1">
        <v>1.175</v>
      </c>
    </row>
    <row r="378" ht="11.25">
      <c r="D378" s="1">
        <v>1.175</v>
      </c>
    </row>
    <row r="379" ht="11.25">
      <c r="D379" s="1">
        <v>1.175</v>
      </c>
    </row>
    <row r="380" ht="11.25">
      <c r="D380" s="1">
        <v>1.175</v>
      </c>
    </row>
    <row r="381" ht="11.25">
      <c r="D381" s="1">
        <v>1.175</v>
      </c>
    </row>
    <row r="382" ht="11.25">
      <c r="D382" s="1">
        <v>1.175</v>
      </c>
    </row>
    <row r="383" ht="11.25">
      <c r="D383" s="1">
        <v>1.175</v>
      </c>
    </row>
    <row r="384" ht="11.25">
      <c r="D384" s="1">
        <v>1.175</v>
      </c>
    </row>
    <row r="385" ht="11.25">
      <c r="D385" s="1">
        <v>1.175</v>
      </c>
    </row>
    <row r="386" ht="11.25">
      <c r="D386" s="1">
        <v>1.175</v>
      </c>
    </row>
    <row r="387" ht="11.25">
      <c r="D387" s="1">
        <v>1.175</v>
      </c>
    </row>
    <row r="388" ht="11.25">
      <c r="D388" s="1">
        <v>1.175</v>
      </c>
    </row>
    <row r="389" ht="11.25">
      <c r="D389" s="1">
        <v>1.175</v>
      </c>
    </row>
    <row r="390" ht="11.25">
      <c r="D390" s="1">
        <v>1.175</v>
      </c>
    </row>
    <row r="391" ht="11.25">
      <c r="D391" s="1">
        <v>1.175</v>
      </c>
    </row>
    <row r="392" ht="11.25">
      <c r="D392" s="1">
        <v>1.175</v>
      </c>
    </row>
    <row r="393" ht="11.25">
      <c r="D393" s="1">
        <v>1.175</v>
      </c>
    </row>
    <row r="394" ht="11.25">
      <c r="D394" s="1">
        <v>1.175</v>
      </c>
    </row>
    <row r="395" ht="11.25">
      <c r="D395" s="1">
        <v>1.175</v>
      </c>
    </row>
    <row r="396" ht="11.25">
      <c r="D396" s="1">
        <v>1.175</v>
      </c>
    </row>
    <row r="397" ht="11.25">
      <c r="D397" s="1">
        <v>1.175</v>
      </c>
    </row>
    <row r="398" ht="11.25">
      <c r="D398" s="1">
        <v>1.175</v>
      </c>
    </row>
    <row r="399" ht="11.25">
      <c r="D399" s="1">
        <v>1.175</v>
      </c>
    </row>
    <row r="400" ht="11.25">
      <c r="D400" s="1">
        <v>1.175</v>
      </c>
    </row>
    <row r="401" ht="11.25">
      <c r="D401" s="1">
        <v>1.175</v>
      </c>
    </row>
    <row r="402" ht="11.25">
      <c r="D402" s="1">
        <v>1.175</v>
      </c>
    </row>
    <row r="403" ht="11.25">
      <c r="D403" s="1">
        <v>1.175</v>
      </c>
    </row>
    <row r="404" ht="11.25">
      <c r="D404" s="1">
        <v>1.175</v>
      </c>
    </row>
    <row r="405" ht="11.25">
      <c r="D405" s="1">
        <v>1.175</v>
      </c>
    </row>
    <row r="406" ht="11.25">
      <c r="D406" s="1">
        <v>1.175</v>
      </c>
    </row>
    <row r="407" ht="11.25">
      <c r="D407" s="1">
        <v>1.175</v>
      </c>
    </row>
    <row r="408" ht="11.25">
      <c r="D408" s="1">
        <v>1.175</v>
      </c>
    </row>
    <row r="409" ht="11.25">
      <c r="D409" s="1">
        <v>1.175</v>
      </c>
    </row>
    <row r="410" ht="11.25">
      <c r="D410" s="1">
        <v>1.175</v>
      </c>
    </row>
    <row r="411" ht="11.25">
      <c r="D411" s="1">
        <v>1.175</v>
      </c>
    </row>
    <row r="412" ht="11.25">
      <c r="D412" s="1">
        <v>1.175</v>
      </c>
    </row>
    <row r="413" ht="11.25">
      <c r="D413" s="1">
        <v>1.175</v>
      </c>
    </row>
    <row r="414" ht="11.25">
      <c r="D414" s="1">
        <v>1.175</v>
      </c>
    </row>
    <row r="415" ht="11.25">
      <c r="D415" s="1">
        <v>1.175</v>
      </c>
    </row>
    <row r="416" ht="11.25">
      <c r="D416" s="1">
        <v>1.175</v>
      </c>
    </row>
    <row r="417" ht="11.25">
      <c r="D417" s="1">
        <v>1.175</v>
      </c>
    </row>
    <row r="418" ht="11.25">
      <c r="D418" s="1">
        <v>1.175</v>
      </c>
    </row>
    <row r="419" ht="11.25">
      <c r="D419" s="1">
        <v>1.175</v>
      </c>
    </row>
    <row r="420" ht="11.25">
      <c r="D420" s="1">
        <v>1.175</v>
      </c>
    </row>
    <row r="421" ht="11.25">
      <c r="D421" s="1">
        <v>1.175</v>
      </c>
    </row>
    <row r="422" ht="11.25">
      <c r="D422" s="1">
        <v>1.175</v>
      </c>
    </row>
    <row r="423" ht="11.25">
      <c r="D423" s="1">
        <v>1.175</v>
      </c>
    </row>
    <row r="424" ht="11.25">
      <c r="D424" s="1">
        <v>1.175</v>
      </c>
    </row>
    <row r="425" ht="11.25">
      <c r="D425" s="1">
        <v>1.175</v>
      </c>
    </row>
    <row r="426" ht="11.25">
      <c r="D426" s="1">
        <v>1.175</v>
      </c>
    </row>
    <row r="427" ht="11.25">
      <c r="D427" s="1">
        <v>1.175</v>
      </c>
    </row>
    <row r="428" ht="11.25">
      <c r="D428" s="1">
        <v>1.175</v>
      </c>
    </row>
    <row r="429" ht="11.25">
      <c r="D429" s="1">
        <v>1.175</v>
      </c>
    </row>
    <row r="430" ht="11.25">
      <c r="D430" s="1">
        <v>1.175</v>
      </c>
    </row>
    <row r="431" ht="11.25">
      <c r="D431" s="1">
        <v>1.175</v>
      </c>
    </row>
    <row r="432" ht="11.25">
      <c r="D432" s="1">
        <v>1.175</v>
      </c>
    </row>
    <row r="433" ht="11.25">
      <c r="D433" s="1">
        <v>1.175</v>
      </c>
    </row>
    <row r="434" ht="11.25">
      <c r="D434" s="1">
        <v>1.175</v>
      </c>
    </row>
    <row r="435" ht="11.25">
      <c r="D435" s="1">
        <v>1.175</v>
      </c>
    </row>
    <row r="436" ht="11.25">
      <c r="D436" s="1">
        <v>1.175</v>
      </c>
    </row>
    <row r="437" ht="11.25">
      <c r="D437" s="1">
        <v>1.175</v>
      </c>
    </row>
    <row r="438" ht="11.25">
      <c r="D438" s="1">
        <v>1.175</v>
      </c>
    </row>
    <row r="439" ht="11.25">
      <c r="D439" s="1">
        <v>1.175</v>
      </c>
    </row>
    <row r="440" ht="11.25">
      <c r="D440" s="1">
        <v>1.175</v>
      </c>
    </row>
    <row r="441" ht="11.25">
      <c r="D441" s="1">
        <v>1.175</v>
      </c>
    </row>
    <row r="442" ht="11.25">
      <c r="D442" s="1">
        <v>1.175</v>
      </c>
    </row>
    <row r="443" ht="11.25">
      <c r="D443" s="1">
        <v>1.175</v>
      </c>
    </row>
    <row r="444" ht="11.25">
      <c r="D444" s="1">
        <v>1.175</v>
      </c>
    </row>
    <row r="445" ht="11.25">
      <c r="D445" s="1">
        <v>1.175</v>
      </c>
    </row>
    <row r="446" ht="11.25">
      <c r="D446" s="1">
        <v>1.175</v>
      </c>
    </row>
    <row r="447" ht="11.25">
      <c r="D447" s="1">
        <v>1.175</v>
      </c>
    </row>
    <row r="448" ht="11.25">
      <c r="D448" s="1">
        <v>1.175</v>
      </c>
    </row>
    <row r="449" ht="11.25">
      <c r="D449" s="1">
        <v>1.175</v>
      </c>
    </row>
    <row r="450" ht="11.25">
      <c r="D450" s="1">
        <v>1.175</v>
      </c>
    </row>
    <row r="451" ht="11.25">
      <c r="D451" s="1">
        <v>1.175</v>
      </c>
    </row>
    <row r="452" ht="11.25">
      <c r="D452" s="1">
        <v>1.175</v>
      </c>
    </row>
    <row r="453" ht="11.25">
      <c r="D453" s="1">
        <v>1.175</v>
      </c>
    </row>
    <row r="454" ht="11.25">
      <c r="D454" s="1">
        <v>1.175</v>
      </c>
    </row>
    <row r="455" ht="11.25">
      <c r="D455" s="1">
        <v>1.175</v>
      </c>
    </row>
    <row r="456" ht="11.25">
      <c r="D456" s="1">
        <v>1.175</v>
      </c>
    </row>
    <row r="457" ht="11.25">
      <c r="D457" s="1">
        <v>1.175</v>
      </c>
    </row>
    <row r="458" ht="11.25">
      <c r="D458" s="1">
        <v>1.175</v>
      </c>
    </row>
    <row r="459" ht="11.25">
      <c r="D459" s="1">
        <v>1.175</v>
      </c>
    </row>
    <row r="460" ht="11.25">
      <c r="D460" s="1">
        <v>1.175</v>
      </c>
    </row>
    <row r="461" ht="11.25">
      <c r="D461" s="1">
        <v>1.175</v>
      </c>
    </row>
    <row r="462" ht="11.25">
      <c r="D462" s="1">
        <v>1.175</v>
      </c>
    </row>
    <row r="463" ht="11.25">
      <c r="D463" s="1">
        <v>1.175</v>
      </c>
    </row>
    <row r="464" ht="11.25">
      <c r="D464" s="1">
        <v>1.175</v>
      </c>
    </row>
    <row r="465" ht="11.25">
      <c r="D465" s="1">
        <v>1.175</v>
      </c>
    </row>
    <row r="466" ht="11.25">
      <c r="D466" s="1">
        <v>1.175</v>
      </c>
    </row>
    <row r="467" ht="11.25">
      <c r="D467" s="1">
        <v>1.175</v>
      </c>
    </row>
    <row r="468" ht="11.25">
      <c r="D468" s="1">
        <v>1.175</v>
      </c>
    </row>
    <row r="469" ht="11.25">
      <c r="D469" s="1">
        <v>1.175</v>
      </c>
    </row>
    <row r="470" ht="11.25">
      <c r="D470" s="1">
        <v>1.175</v>
      </c>
    </row>
    <row r="471" ht="11.25">
      <c r="D471" s="1">
        <v>1.175</v>
      </c>
    </row>
    <row r="472" ht="11.25">
      <c r="D472" s="1">
        <v>1.175</v>
      </c>
    </row>
    <row r="473" ht="11.25">
      <c r="D473" s="1">
        <v>1.175</v>
      </c>
    </row>
    <row r="474" ht="11.25">
      <c r="D474" s="1">
        <v>1.175</v>
      </c>
    </row>
    <row r="475" ht="11.25">
      <c r="D475" s="1">
        <v>1.175</v>
      </c>
    </row>
    <row r="476" ht="11.25">
      <c r="D476" s="1">
        <v>1.175</v>
      </c>
    </row>
    <row r="477" ht="11.25">
      <c r="D477" s="1">
        <v>1.175</v>
      </c>
    </row>
    <row r="478" ht="11.25">
      <c r="D478" s="1">
        <v>1.175</v>
      </c>
    </row>
    <row r="479" ht="11.25">
      <c r="D479" s="1">
        <v>1.175</v>
      </c>
    </row>
    <row r="480" ht="11.25">
      <c r="D480" s="1">
        <v>1.175</v>
      </c>
    </row>
    <row r="481" ht="11.25">
      <c r="D481" s="1">
        <v>1.175</v>
      </c>
    </row>
    <row r="482" ht="11.25">
      <c r="D482" s="1">
        <v>1.175</v>
      </c>
    </row>
    <row r="483" ht="11.25">
      <c r="D483" s="1">
        <v>1.175</v>
      </c>
    </row>
    <row r="484" ht="11.25">
      <c r="D484" s="1">
        <v>1.175</v>
      </c>
    </row>
    <row r="485" ht="11.25">
      <c r="D485" s="1">
        <v>1.175</v>
      </c>
    </row>
    <row r="486" ht="11.25">
      <c r="D486" s="1">
        <v>1.175</v>
      </c>
    </row>
    <row r="487" ht="11.25">
      <c r="D487" s="1">
        <v>1.175</v>
      </c>
    </row>
    <row r="488" ht="11.25">
      <c r="D488" s="1">
        <v>1.175</v>
      </c>
    </row>
    <row r="489" ht="11.25">
      <c r="D489" s="1">
        <v>1.175</v>
      </c>
    </row>
    <row r="490" ht="11.25">
      <c r="D490" s="1">
        <v>1.175</v>
      </c>
    </row>
    <row r="491" ht="11.25">
      <c r="D491" s="1">
        <v>1.175</v>
      </c>
    </row>
    <row r="492" ht="11.25">
      <c r="D492" s="1">
        <v>1.175</v>
      </c>
    </row>
    <row r="493" ht="11.25">
      <c r="D493" s="1">
        <v>1.175</v>
      </c>
    </row>
    <row r="494" ht="11.25">
      <c r="D494" s="1">
        <v>1.175</v>
      </c>
    </row>
    <row r="495" ht="11.25">
      <c r="D495" s="1">
        <v>1.175</v>
      </c>
    </row>
    <row r="496" ht="11.25">
      <c r="D496" s="1">
        <v>1.175</v>
      </c>
    </row>
    <row r="497" ht="11.25">
      <c r="D497" s="1">
        <v>1.175</v>
      </c>
    </row>
    <row r="498" ht="11.25">
      <c r="D498" s="1">
        <v>1.175</v>
      </c>
    </row>
    <row r="499" ht="11.25">
      <c r="D499" s="1">
        <v>1.175</v>
      </c>
    </row>
    <row r="500" ht="11.25">
      <c r="D500" s="1">
        <v>1.175</v>
      </c>
    </row>
    <row r="501" ht="11.25">
      <c r="D501" s="1">
        <v>1.175</v>
      </c>
    </row>
    <row r="502" ht="11.25">
      <c r="D502" s="1">
        <v>1.175</v>
      </c>
    </row>
    <row r="503" ht="11.25">
      <c r="D503" s="1">
        <v>1.175</v>
      </c>
    </row>
    <row r="504" ht="11.25">
      <c r="D504" s="1">
        <v>1.175</v>
      </c>
    </row>
    <row r="505" ht="11.25">
      <c r="D505" s="1">
        <v>1.175</v>
      </c>
    </row>
    <row r="506" ht="11.25">
      <c r="D506" s="1">
        <v>1.175</v>
      </c>
    </row>
    <row r="507" ht="11.25">
      <c r="D507" s="1">
        <v>1.175</v>
      </c>
    </row>
    <row r="508" ht="11.25">
      <c r="D508" s="1">
        <v>1.175</v>
      </c>
    </row>
    <row r="509" ht="11.25">
      <c r="D509" s="1">
        <v>1.175</v>
      </c>
    </row>
    <row r="510" ht="11.25">
      <c r="D510" s="1">
        <v>1.175</v>
      </c>
    </row>
    <row r="511" ht="11.25">
      <c r="D511" s="1">
        <v>1.175</v>
      </c>
    </row>
    <row r="512" ht="11.25">
      <c r="D512" s="1">
        <v>1.175</v>
      </c>
    </row>
    <row r="513" ht="11.25">
      <c r="D513" s="1">
        <v>1.175</v>
      </c>
    </row>
    <row r="514" ht="11.25">
      <c r="D514" s="1">
        <v>1.175</v>
      </c>
    </row>
    <row r="515" ht="11.25">
      <c r="D515" s="1">
        <v>1.175</v>
      </c>
    </row>
    <row r="516" ht="11.25">
      <c r="D516" s="1">
        <v>1.175</v>
      </c>
    </row>
    <row r="517" ht="11.25">
      <c r="D517" s="1">
        <v>1.175</v>
      </c>
    </row>
    <row r="518" ht="11.25">
      <c r="D518" s="1">
        <v>1.175</v>
      </c>
    </row>
    <row r="519" ht="11.25">
      <c r="D519" s="1">
        <v>1.175</v>
      </c>
    </row>
    <row r="520" ht="11.25">
      <c r="D520" s="1">
        <v>1.175</v>
      </c>
    </row>
    <row r="521" ht="11.25">
      <c r="D521" s="1">
        <v>1.175</v>
      </c>
    </row>
    <row r="522" ht="11.25">
      <c r="D522" s="1">
        <v>1.175</v>
      </c>
    </row>
    <row r="523" ht="11.25">
      <c r="D523" s="1">
        <v>1.175</v>
      </c>
    </row>
    <row r="524" ht="11.25">
      <c r="D524" s="1">
        <v>1.175</v>
      </c>
    </row>
    <row r="525" ht="11.25">
      <c r="D525" s="1">
        <v>1.175</v>
      </c>
    </row>
    <row r="526" ht="11.25">
      <c r="D526" s="1">
        <v>1.175</v>
      </c>
    </row>
    <row r="527" ht="11.25">
      <c r="D527" s="1">
        <v>1.175</v>
      </c>
    </row>
    <row r="528" ht="11.25">
      <c r="D528" s="1">
        <v>1.175</v>
      </c>
    </row>
    <row r="529" ht="11.25">
      <c r="D529" s="1">
        <v>1.175</v>
      </c>
    </row>
    <row r="530" ht="11.25">
      <c r="D530" s="1">
        <v>1.175</v>
      </c>
    </row>
    <row r="531" ht="11.25">
      <c r="D531" s="1">
        <v>1.175</v>
      </c>
    </row>
    <row r="532" ht="11.25">
      <c r="D532" s="1">
        <v>1.175</v>
      </c>
    </row>
    <row r="533" ht="11.25">
      <c r="D533" s="1">
        <v>1.175</v>
      </c>
    </row>
    <row r="534" ht="11.25">
      <c r="D534" s="1">
        <v>1.175</v>
      </c>
    </row>
    <row r="535" ht="11.25">
      <c r="D535" s="1">
        <v>1.175</v>
      </c>
    </row>
    <row r="536" ht="11.25">
      <c r="D536" s="1">
        <v>1.175</v>
      </c>
    </row>
    <row r="537" ht="11.25">
      <c r="D537" s="1">
        <v>1.175</v>
      </c>
    </row>
    <row r="538" ht="11.25">
      <c r="D538" s="1">
        <v>1.175</v>
      </c>
    </row>
    <row r="539" ht="11.25">
      <c r="D539" s="1">
        <v>1.175</v>
      </c>
    </row>
    <row r="540" ht="11.25">
      <c r="D540" s="1">
        <v>1.175</v>
      </c>
    </row>
    <row r="541" ht="11.25">
      <c r="D541" s="1">
        <v>1.175</v>
      </c>
    </row>
    <row r="542" ht="11.25">
      <c r="D542" s="1">
        <v>1.175</v>
      </c>
    </row>
    <row r="543" ht="11.25">
      <c r="D543" s="1">
        <v>1.175</v>
      </c>
    </row>
    <row r="544" ht="11.25">
      <c r="D544" s="1">
        <v>1.175</v>
      </c>
    </row>
    <row r="545" ht="11.25">
      <c r="D545" s="1">
        <v>1.175</v>
      </c>
    </row>
    <row r="546" ht="11.25">
      <c r="D546" s="1">
        <v>1.175</v>
      </c>
    </row>
    <row r="547" ht="11.25">
      <c r="D547" s="1">
        <v>1.175</v>
      </c>
    </row>
    <row r="548" ht="11.25">
      <c r="D548" s="1">
        <v>1.175</v>
      </c>
    </row>
    <row r="549" ht="11.25">
      <c r="D549" s="1">
        <v>1.175</v>
      </c>
    </row>
    <row r="550" ht="11.25">
      <c r="D550" s="1">
        <v>1.175</v>
      </c>
    </row>
    <row r="551" ht="11.25">
      <c r="D551" s="1">
        <v>1.175</v>
      </c>
    </row>
    <row r="552" ht="11.25">
      <c r="D552" s="1">
        <v>1.175</v>
      </c>
    </row>
    <row r="553" ht="11.25">
      <c r="D553" s="1">
        <v>1.175</v>
      </c>
    </row>
    <row r="554" ht="11.25">
      <c r="D554" s="1">
        <v>1.175</v>
      </c>
    </row>
    <row r="555" ht="11.25">
      <c r="D555" s="1">
        <v>1.175</v>
      </c>
    </row>
    <row r="556" ht="11.25">
      <c r="D556" s="1">
        <v>1.175</v>
      </c>
    </row>
    <row r="557" ht="11.25">
      <c r="D557" s="1">
        <v>1.175</v>
      </c>
    </row>
    <row r="558" ht="11.25">
      <c r="D558" s="1">
        <v>1.175</v>
      </c>
    </row>
    <row r="559" ht="11.25">
      <c r="D559" s="1">
        <v>1.175</v>
      </c>
    </row>
    <row r="560" ht="11.25">
      <c r="D560" s="1">
        <v>1.175</v>
      </c>
    </row>
    <row r="561" ht="11.25">
      <c r="D561" s="1">
        <v>1.175</v>
      </c>
    </row>
    <row r="562" ht="11.25">
      <c r="D562" s="1">
        <v>1.175</v>
      </c>
    </row>
    <row r="563" ht="11.25">
      <c r="D563" s="1">
        <v>1.175</v>
      </c>
    </row>
    <row r="564" ht="11.25">
      <c r="D564" s="1">
        <v>1.175</v>
      </c>
    </row>
    <row r="565" ht="11.25">
      <c r="D565" s="1">
        <v>1.175</v>
      </c>
    </row>
    <row r="566" ht="11.25">
      <c r="D566" s="1">
        <v>1.175</v>
      </c>
    </row>
    <row r="567" ht="11.25">
      <c r="D567" s="1">
        <v>1.175</v>
      </c>
    </row>
    <row r="568" ht="11.25">
      <c r="D568" s="1">
        <v>1.175</v>
      </c>
    </row>
    <row r="569" ht="11.25">
      <c r="D569" s="1">
        <v>1.175</v>
      </c>
    </row>
    <row r="570" ht="11.25">
      <c r="D570" s="1">
        <v>1.175</v>
      </c>
    </row>
    <row r="571" ht="11.25">
      <c r="D571" s="1">
        <v>1.175</v>
      </c>
    </row>
    <row r="572" ht="11.25">
      <c r="D572" s="1">
        <v>1.175</v>
      </c>
    </row>
    <row r="573" ht="11.25">
      <c r="D573" s="1">
        <v>1.175</v>
      </c>
    </row>
    <row r="574" ht="11.25">
      <c r="D574" s="1">
        <v>1.175</v>
      </c>
    </row>
    <row r="575" ht="11.25">
      <c r="D575" s="1">
        <v>1.175</v>
      </c>
    </row>
    <row r="576" ht="11.25">
      <c r="D576" s="1">
        <v>1.175</v>
      </c>
    </row>
    <row r="577" ht="11.25">
      <c r="D577" s="1">
        <v>1.175</v>
      </c>
    </row>
    <row r="578" ht="11.25">
      <c r="D578" s="1">
        <v>1.175</v>
      </c>
    </row>
    <row r="579" ht="11.25">
      <c r="D579" s="1">
        <v>1.175</v>
      </c>
    </row>
    <row r="580" ht="11.25">
      <c r="D580" s="1">
        <v>1.175</v>
      </c>
    </row>
    <row r="581" ht="11.25">
      <c r="D581" s="1">
        <v>1.175</v>
      </c>
    </row>
    <row r="582" ht="11.25">
      <c r="D582" s="1">
        <v>1.175</v>
      </c>
    </row>
    <row r="583" ht="11.25">
      <c r="D583" s="1">
        <v>1.175</v>
      </c>
    </row>
    <row r="584" ht="11.25">
      <c r="D584" s="1">
        <v>1.175</v>
      </c>
    </row>
    <row r="585" ht="11.25">
      <c r="D585" s="1">
        <v>1.175</v>
      </c>
    </row>
    <row r="586" ht="11.25">
      <c r="D586" s="1">
        <v>1.175</v>
      </c>
    </row>
    <row r="587" ht="11.25">
      <c r="D587" s="1">
        <v>1.175</v>
      </c>
    </row>
    <row r="588" ht="11.25">
      <c r="D588" s="1">
        <v>1.175</v>
      </c>
    </row>
    <row r="589" ht="11.25">
      <c r="D589" s="1">
        <v>1.175</v>
      </c>
    </row>
    <row r="590" ht="11.25">
      <c r="D590" s="1">
        <v>1.175</v>
      </c>
    </row>
    <row r="591" ht="11.25">
      <c r="D591" s="1">
        <v>1.175</v>
      </c>
    </row>
    <row r="592" ht="11.25">
      <c r="D592" s="1">
        <v>1.175</v>
      </c>
    </row>
    <row r="593" ht="11.25">
      <c r="D593" s="1">
        <v>1.175</v>
      </c>
    </row>
    <row r="594" ht="11.25">
      <c r="D594" s="1">
        <v>1.175</v>
      </c>
    </row>
    <row r="595" ht="11.25">
      <c r="D595" s="1">
        <v>1.175</v>
      </c>
    </row>
    <row r="596" ht="11.25">
      <c r="D596" s="1">
        <v>1.175</v>
      </c>
    </row>
    <row r="597" ht="11.25">
      <c r="D597" s="1">
        <v>1.175</v>
      </c>
    </row>
    <row r="598" ht="11.25">
      <c r="D598" s="1">
        <v>1.175</v>
      </c>
    </row>
    <row r="599" ht="11.25">
      <c r="D599" s="1">
        <v>1.175</v>
      </c>
    </row>
    <row r="600" ht="11.25">
      <c r="D600" s="1">
        <v>1.175</v>
      </c>
    </row>
    <row r="601" ht="11.25">
      <c r="D601" s="1">
        <v>1.175</v>
      </c>
    </row>
    <row r="602" ht="11.25">
      <c r="D602" s="1">
        <v>1.175</v>
      </c>
    </row>
    <row r="603" ht="11.25">
      <c r="D603" s="1">
        <v>1.175</v>
      </c>
    </row>
    <row r="604" ht="11.25">
      <c r="D604" s="1">
        <v>1.175</v>
      </c>
    </row>
    <row r="605" ht="11.25">
      <c r="D605" s="1">
        <v>1.175</v>
      </c>
    </row>
    <row r="606" ht="11.25">
      <c r="D606" s="1">
        <v>1.175</v>
      </c>
    </row>
    <row r="607" ht="11.25">
      <c r="D607" s="1">
        <v>1.175</v>
      </c>
    </row>
    <row r="608" ht="11.25">
      <c r="D608" s="1">
        <v>1.175</v>
      </c>
    </row>
    <row r="609" ht="11.25">
      <c r="D609" s="1">
        <v>1.175</v>
      </c>
    </row>
    <row r="610" ht="11.25">
      <c r="D610" s="1">
        <v>1.175</v>
      </c>
    </row>
    <row r="611" ht="11.25">
      <c r="D611" s="1">
        <v>1.175</v>
      </c>
    </row>
    <row r="612" ht="11.25">
      <c r="D612" s="1">
        <v>1.175</v>
      </c>
    </row>
    <row r="613" ht="11.25">
      <c r="D613" s="1">
        <v>1.175</v>
      </c>
    </row>
    <row r="614" ht="11.25">
      <c r="D614" s="1">
        <v>1.175</v>
      </c>
    </row>
    <row r="615" ht="11.25">
      <c r="D615" s="1">
        <v>1.175</v>
      </c>
    </row>
    <row r="616" ht="11.25">
      <c r="D616" s="1">
        <v>1.175</v>
      </c>
    </row>
    <row r="617" ht="11.25">
      <c r="D617" s="1">
        <v>1.175</v>
      </c>
    </row>
    <row r="618" ht="11.25">
      <c r="D618" s="1">
        <v>1.175</v>
      </c>
    </row>
    <row r="619" ht="11.25">
      <c r="D619" s="1">
        <v>1.175</v>
      </c>
    </row>
    <row r="620" ht="11.25">
      <c r="D620" s="1">
        <v>1.175</v>
      </c>
    </row>
    <row r="621" ht="11.25">
      <c r="D621" s="1">
        <v>1.175</v>
      </c>
    </row>
    <row r="622" ht="11.25">
      <c r="D622" s="1">
        <v>1.175</v>
      </c>
    </row>
    <row r="623" ht="11.25">
      <c r="D623" s="1">
        <v>1.175</v>
      </c>
    </row>
    <row r="624" ht="11.25">
      <c r="D624" s="1">
        <v>1.175</v>
      </c>
    </row>
    <row r="625" ht="11.25">
      <c r="D625" s="1">
        <v>1.175</v>
      </c>
    </row>
    <row r="626" ht="11.25">
      <c r="D626" s="1">
        <v>1.175</v>
      </c>
    </row>
    <row r="627" ht="11.25">
      <c r="D627" s="1">
        <v>1.175</v>
      </c>
    </row>
    <row r="628" ht="11.25">
      <c r="D628" s="1">
        <v>1.175</v>
      </c>
    </row>
    <row r="629" ht="11.25">
      <c r="D629" s="1">
        <v>1.175</v>
      </c>
    </row>
    <row r="630" ht="11.25">
      <c r="D630" s="1">
        <v>1.175</v>
      </c>
    </row>
    <row r="631" ht="11.25">
      <c r="D631" s="1">
        <v>1.175</v>
      </c>
    </row>
    <row r="632" ht="11.25">
      <c r="D632" s="1">
        <v>1.175</v>
      </c>
    </row>
    <row r="633" ht="11.25">
      <c r="D633" s="1">
        <v>1.175</v>
      </c>
    </row>
    <row r="634" ht="11.25">
      <c r="D634" s="1">
        <v>1.175</v>
      </c>
    </row>
    <row r="635" ht="11.25">
      <c r="D635" s="1">
        <v>1.175</v>
      </c>
    </row>
    <row r="636" ht="11.25">
      <c r="D636" s="1">
        <v>1.175</v>
      </c>
    </row>
    <row r="637" ht="11.25">
      <c r="D637" s="1">
        <v>1.175</v>
      </c>
    </row>
    <row r="638" ht="11.25">
      <c r="D638" s="1">
        <v>1.175</v>
      </c>
    </row>
    <row r="639" ht="11.25">
      <c r="D639" s="1">
        <v>1.175</v>
      </c>
    </row>
    <row r="640" ht="11.25">
      <c r="D640" s="1">
        <v>1.175</v>
      </c>
    </row>
    <row r="641" ht="11.25">
      <c r="D641" s="1">
        <v>1.175</v>
      </c>
    </row>
    <row r="642" ht="11.25">
      <c r="D642" s="1">
        <v>1.175</v>
      </c>
    </row>
    <row r="643" ht="11.25">
      <c r="D643" s="1">
        <v>1.175</v>
      </c>
    </row>
    <row r="644" ht="11.25">
      <c r="D644" s="1">
        <v>1.175</v>
      </c>
    </row>
    <row r="645" ht="11.25">
      <c r="D645" s="1">
        <v>1.175</v>
      </c>
    </row>
    <row r="646" ht="11.25">
      <c r="D646" s="1">
        <v>1.175</v>
      </c>
    </row>
    <row r="647" ht="11.25">
      <c r="D647" s="1">
        <v>1.175</v>
      </c>
    </row>
    <row r="648" ht="11.25">
      <c r="D648" s="1">
        <v>1.175</v>
      </c>
    </row>
    <row r="649" ht="11.25">
      <c r="D649" s="1">
        <v>1.175</v>
      </c>
    </row>
    <row r="650" ht="11.25">
      <c r="D650" s="1">
        <v>1.175</v>
      </c>
    </row>
    <row r="651" ht="11.25">
      <c r="D651" s="1">
        <v>1.175</v>
      </c>
    </row>
    <row r="652" ht="11.25">
      <c r="D652" s="1">
        <v>1.175</v>
      </c>
    </row>
    <row r="653" ht="11.25">
      <c r="D653" s="1">
        <v>1.175</v>
      </c>
    </row>
    <row r="654" ht="11.25">
      <c r="D654" s="1">
        <v>1.175</v>
      </c>
    </row>
    <row r="655" ht="11.25">
      <c r="D655" s="1">
        <v>1.175</v>
      </c>
    </row>
    <row r="656" ht="11.25">
      <c r="D656" s="1">
        <v>1.175</v>
      </c>
    </row>
    <row r="657" ht="11.25">
      <c r="D657" s="1">
        <v>1.175</v>
      </c>
    </row>
    <row r="658" ht="11.25">
      <c r="D658" s="1">
        <v>1.175</v>
      </c>
    </row>
    <row r="659" ht="11.25">
      <c r="D659" s="1">
        <v>1.175</v>
      </c>
    </row>
    <row r="660" ht="11.25">
      <c r="D660" s="1">
        <v>1.175</v>
      </c>
    </row>
    <row r="661" ht="11.25">
      <c r="D661" s="1">
        <v>1.175</v>
      </c>
    </row>
    <row r="662" ht="11.25">
      <c r="D662" s="1">
        <v>1.175</v>
      </c>
    </row>
    <row r="663" ht="11.25">
      <c r="D663" s="1">
        <v>1.175</v>
      </c>
    </row>
    <row r="664" ht="11.25">
      <c r="D664" s="1">
        <v>1.175</v>
      </c>
    </row>
    <row r="665" ht="11.25">
      <c r="D665" s="1">
        <v>1.175</v>
      </c>
    </row>
    <row r="666" ht="11.25">
      <c r="D666" s="1">
        <v>1.175</v>
      </c>
    </row>
    <row r="667" ht="11.25">
      <c r="D667" s="1">
        <v>1.175</v>
      </c>
    </row>
    <row r="668" ht="11.25">
      <c r="D668" s="1">
        <v>1.175</v>
      </c>
    </row>
    <row r="669" ht="11.25">
      <c r="D669" s="1">
        <v>1.175</v>
      </c>
    </row>
    <row r="670" ht="11.25">
      <c r="D670" s="1">
        <v>1.175</v>
      </c>
    </row>
    <row r="671" ht="11.25">
      <c r="D671" s="1">
        <v>1.175</v>
      </c>
    </row>
    <row r="672" ht="11.25">
      <c r="D672" s="1">
        <v>1.175</v>
      </c>
    </row>
    <row r="673" ht="11.25">
      <c r="D673" s="1">
        <v>1.175</v>
      </c>
    </row>
    <row r="674" ht="11.25">
      <c r="D674" s="1">
        <v>1.175</v>
      </c>
    </row>
    <row r="675" ht="11.25">
      <c r="D675" s="1">
        <v>1.175</v>
      </c>
    </row>
    <row r="676" ht="11.25">
      <c r="D676" s="1">
        <v>1.175</v>
      </c>
    </row>
    <row r="677" ht="11.25">
      <c r="D677" s="1">
        <v>1.175</v>
      </c>
    </row>
    <row r="678" ht="11.25">
      <c r="D678" s="1">
        <v>1.175</v>
      </c>
    </row>
    <row r="679" ht="11.25">
      <c r="D679" s="1">
        <v>1.175</v>
      </c>
    </row>
    <row r="680" ht="11.25">
      <c r="D680" s="1">
        <v>1.175</v>
      </c>
    </row>
    <row r="681" ht="11.25">
      <c r="D681" s="1">
        <v>1.175</v>
      </c>
    </row>
    <row r="682" ht="11.25">
      <c r="D682" s="1">
        <v>1.175</v>
      </c>
    </row>
    <row r="683" ht="11.25">
      <c r="D683" s="1">
        <v>1.175</v>
      </c>
    </row>
    <row r="684" ht="11.25">
      <c r="D684" s="1">
        <v>1.175</v>
      </c>
    </row>
    <row r="685" ht="11.25">
      <c r="D685" s="1">
        <v>1.175</v>
      </c>
    </row>
    <row r="686" ht="11.25">
      <c r="D686" s="1">
        <v>1.175</v>
      </c>
    </row>
    <row r="687" ht="11.25">
      <c r="D687" s="1">
        <v>1.175</v>
      </c>
    </row>
    <row r="688" ht="11.25">
      <c r="D688" s="1">
        <v>1.175</v>
      </c>
    </row>
    <row r="689" ht="11.25">
      <c r="D689" s="1">
        <v>1.175</v>
      </c>
    </row>
    <row r="690" ht="11.25">
      <c r="D690" s="1">
        <v>1.175</v>
      </c>
    </row>
    <row r="691" ht="11.25">
      <c r="D691" s="1">
        <v>1.175</v>
      </c>
    </row>
    <row r="692" ht="11.25">
      <c r="D692" s="1">
        <v>1.175</v>
      </c>
    </row>
    <row r="693" ht="11.25">
      <c r="D693" s="1">
        <v>1.175</v>
      </c>
    </row>
    <row r="694" ht="11.25">
      <c r="D694" s="1">
        <v>1.175</v>
      </c>
    </row>
    <row r="695" ht="11.25">
      <c r="D695" s="1">
        <v>1.175</v>
      </c>
    </row>
    <row r="696" ht="11.25">
      <c r="D696" s="1">
        <v>1.175</v>
      </c>
    </row>
    <row r="697" ht="11.25">
      <c r="D697" s="1">
        <v>1.175</v>
      </c>
    </row>
    <row r="698" ht="11.25">
      <c r="D698" s="1">
        <v>1.175</v>
      </c>
    </row>
    <row r="699" ht="11.25">
      <c r="D699" s="1">
        <v>1.175</v>
      </c>
    </row>
    <row r="700" ht="11.25">
      <c r="D700" s="1">
        <v>1.175</v>
      </c>
    </row>
    <row r="701" ht="11.25">
      <c r="D701" s="1">
        <v>1.175</v>
      </c>
    </row>
    <row r="702" ht="11.25">
      <c r="D702" s="1">
        <v>1.175</v>
      </c>
    </row>
    <row r="703" ht="11.25">
      <c r="D703" s="1">
        <v>1.175</v>
      </c>
    </row>
    <row r="704" ht="11.25">
      <c r="D704" s="1">
        <v>1.175</v>
      </c>
    </row>
    <row r="705" ht="11.25">
      <c r="D705" s="1">
        <v>1.175</v>
      </c>
    </row>
    <row r="706" ht="11.25">
      <c r="D706" s="1">
        <v>1.175</v>
      </c>
    </row>
    <row r="707" ht="11.25">
      <c r="D707" s="1">
        <v>1.175</v>
      </c>
    </row>
    <row r="708" ht="11.25">
      <c r="D708" s="1">
        <v>1.175</v>
      </c>
    </row>
    <row r="709" ht="11.25">
      <c r="D709" s="1">
        <v>1.175</v>
      </c>
    </row>
    <row r="710" ht="11.25">
      <c r="D710" s="1">
        <v>1.175</v>
      </c>
    </row>
    <row r="711" ht="11.25">
      <c r="D711" s="1">
        <v>1.175</v>
      </c>
    </row>
    <row r="712" ht="11.25">
      <c r="D712" s="1">
        <v>1.175</v>
      </c>
    </row>
    <row r="713" ht="11.25">
      <c r="D713" s="1">
        <v>1.175</v>
      </c>
    </row>
    <row r="714" ht="11.25">
      <c r="D714" s="1">
        <v>1.175</v>
      </c>
    </row>
    <row r="715" ht="11.25">
      <c r="D715" s="1">
        <v>1.175</v>
      </c>
    </row>
    <row r="716" ht="11.25">
      <c r="D716" s="1">
        <v>1.175</v>
      </c>
    </row>
    <row r="717" ht="11.25">
      <c r="D717" s="1">
        <v>1.175</v>
      </c>
    </row>
    <row r="718" ht="11.25">
      <c r="D718" s="1">
        <v>1.175</v>
      </c>
    </row>
    <row r="719" ht="11.25">
      <c r="D719" s="1">
        <v>1.175</v>
      </c>
    </row>
    <row r="720" ht="11.25">
      <c r="D720" s="1">
        <v>1.175</v>
      </c>
    </row>
    <row r="721" ht="11.25">
      <c r="D721" s="1">
        <v>1.175</v>
      </c>
    </row>
    <row r="722" ht="11.25">
      <c r="D722" s="1">
        <v>1.175</v>
      </c>
    </row>
    <row r="723" ht="11.25">
      <c r="D723" s="1">
        <v>1.175</v>
      </c>
    </row>
    <row r="724" ht="11.25">
      <c r="D724" s="1">
        <v>1.175</v>
      </c>
    </row>
    <row r="725" ht="11.25">
      <c r="D725" s="1">
        <v>1.175</v>
      </c>
    </row>
    <row r="726" ht="11.25">
      <c r="D726" s="1">
        <v>1.175</v>
      </c>
    </row>
    <row r="727" ht="11.25">
      <c r="D727" s="1">
        <v>1.175</v>
      </c>
    </row>
    <row r="728" ht="11.25">
      <c r="D728" s="1">
        <v>1.175</v>
      </c>
    </row>
    <row r="729" ht="11.25">
      <c r="D729" s="1">
        <v>1.175</v>
      </c>
    </row>
    <row r="730" ht="11.25">
      <c r="D730" s="1">
        <v>1.175</v>
      </c>
    </row>
    <row r="731" ht="11.25">
      <c r="D731" s="1">
        <v>1.175</v>
      </c>
    </row>
    <row r="732" ht="11.25">
      <c r="D732" s="1">
        <v>1.175</v>
      </c>
    </row>
    <row r="733" ht="11.25">
      <c r="D733" s="1">
        <v>1.175</v>
      </c>
    </row>
    <row r="734" ht="11.25">
      <c r="D734" s="1">
        <v>1.175</v>
      </c>
    </row>
    <row r="735" ht="11.25">
      <c r="D735" s="1">
        <v>1.175</v>
      </c>
    </row>
    <row r="736" ht="11.25">
      <c r="D736" s="1">
        <v>1.175</v>
      </c>
    </row>
    <row r="737" ht="11.25">
      <c r="D737" s="1">
        <v>1.175</v>
      </c>
    </row>
    <row r="738" ht="11.25">
      <c r="D738" s="1">
        <v>1.175</v>
      </c>
    </row>
    <row r="739" ht="11.25">
      <c r="D739" s="1">
        <v>1.175</v>
      </c>
    </row>
    <row r="740" ht="11.25">
      <c r="D740" s="1">
        <v>1.175</v>
      </c>
    </row>
    <row r="741" ht="11.25">
      <c r="D741" s="1">
        <v>1.175</v>
      </c>
    </row>
    <row r="742" ht="11.25">
      <c r="D742" s="1">
        <v>1.175</v>
      </c>
    </row>
    <row r="743" ht="11.25">
      <c r="D743" s="1">
        <v>1.175</v>
      </c>
    </row>
    <row r="744" ht="11.25">
      <c r="D744" s="1">
        <v>1.175</v>
      </c>
    </row>
    <row r="745" ht="11.25">
      <c r="D745" s="1">
        <v>1.175</v>
      </c>
    </row>
    <row r="746" ht="11.25">
      <c r="D746" s="1">
        <v>1.175</v>
      </c>
    </row>
    <row r="747" ht="11.25">
      <c r="D747" s="1">
        <v>1.175</v>
      </c>
    </row>
    <row r="748" ht="11.25">
      <c r="D748" s="1">
        <v>1.175</v>
      </c>
    </row>
    <row r="749" ht="11.25">
      <c r="D749" s="1">
        <v>1.175</v>
      </c>
    </row>
    <row r="750" ht="11.25">
      <c r="D750" s="1">
        <v>1.175</v>
      </c>
    </row>
    <row r="751" ht="11.25">
      <c r="D751" s="1">
        <v>1.175</v>
      </c>
    </row>
    <row r="752" ht="11.25">
      <c r="D752" s="1">
        <v>1.175</v>
      </c>
    </row>
    <row r="753" ht="11.25">
      <c r="D753" s="1">
        <v>1.175</v>
      </c>
    </row>
    <row r="754" ht="11.25">
      <c r="D754" s="1">
        <v>1.175</v>
      </c>
    </row>
    <row r="755" ht="11.25">
      <c r="D755" s="1">
        <v>1.175</v>
      </c>
    </row>
    <row r="756" ht="11.25">
      <c r="D756" s="1">
        <v>1.175</v>
      </c>
    </row>
    <row r="757" ht="11.25">
      <c r="D757" s="1">
        <v>1.175</v>
      </c>
    </row>
    <row r="758" ht="11.25">
      <c r="D758" s="1">
        <v>1.175</v>
      </c>
    </row>
    <row r="759" ht="11.25">
      <c r="D759" s="1">
        <v>1.175</v>
      </c>
    </row>
    <row r="760" ht="11.25">
      <c r="D760" s="1">
        <v>1.175</v>
      </c>
    </row>
    <row r="761" ht="11.25">
      <c r="D761" s="1">
        <v>1.175</v>
      </c>
    </row>
    <row r="762" ht="11.25">
      <c r="D762" s="1">
        <v>1.175</v>
      </c>
    </row>
    <row r="763" ht="11.25">
      <c r="D763" s="1">
        <v>1.175</v>
      </c>
    </row>
    <row r="764" ht="11.25">
      <c r="D764" s="1">
        <v>1.175</v>
      </c>
    </row>
    <row r="765" ht="11.25">
      <c r="D765" s="1">
        <v>1.175</v>
      </c>
    </row>
    <row r="766" ht="11.25">
      <c r="D766" s="1">
        <v>1.175</v>
      </c>
    </row>
    <row r="767" ht="11.25">
      <c r="D767" s="1">
        <v>1.175</v>
      </c>
    </row>
    <row r="768" ht="11.25">
      <c r="D768" s="1">
        <v>1.175</v>
      </c>
    </row>
    <row r="769" ht="11.25">
      <c r="D769" s="1">
        <v>1.175</v>
      </c>
    </row>
    <row r="770" ht="11.25">
      <c r="D770" s="1">
        <v>1.175</v>
      </c>
    </row>
    <row r="771" ht="11.25">
      <c r="D771" s="1">
        <v>1.175</v>
      </c>
    </row>
    <row r="772" ht="11.25">
      <c r="D772" s="1">
        <v>1.175</v>
      </c>
    </row>
    <row r="773" ht="11.25">
      <c r="D773" s="1">
        <v>1.175</v>
      </c>
    </row>
    <row r="774" ht="11.25">
      <c r="D774" s="1">
        <v>1.175</v>
      </c>
    </row>
    <row r="775" ht="11.25">
      <c r="D775" s="1">
        <v>1.175</v>
      </c>
    </row>
    <row r="776" ht="11.25">
      <c r="D776" s="1">
        <v>1.175</v>
      </c>
    </row>
    <row r="777" ht="11.25">
      <c r="D777" s="1">
        <v>1.175</v>
      </c>
    </row>
    <row r="778" ht="11.25">
      <c r="D778" s="1">
        <v>1.175</v>
      </c>
    </row>
    <row r="779" ht="11.25">
      <c r="D779" s="1">
        <v>1.175</v>
      </c>
    </row>
    <row r="780" ht="11.25">
      <c r="D780" s="1">
        <v>1.175</v>
      </c>
    </row>
    <row r="781" ht="11.25">
      <c r="D781" s="1">
        <v>1.175</v>
      </c>
    </row>
    <row r="782" ht="11.25">
      <c r="D782" s="1">
        <v>1.175</v>
      </c>
    </row>
    <row r="783" ht="11.25">
      <c r="D783" s="1">
        <v>1.175</v>
      </c>
    </row>
    <row r="784" ht="11.25">
      <c r="D784" s="1">
        <v>1.175</v>
      </c>
    </row>
    <row r="785" ht="11.25">
      <c r="D785" s="1">
        <v>1.175</v>
      </c>
    </row>
    <row r="786" ht="11.25">
      <c r="D786" s="1">
        <v>1.175</v>
      </c>
    </row>
    <row r="787" ht="11.25">
      <c r="D787" s="1">
        <v>1.175</v>
      </c>
    </row>
    <row r="788" ht="11.25">
      <c r="D788" s="1">
        <v>1.175</v>
      </c>
    </row>
    <row r="789" ht="11.25">
      <c r="D789" s="1">
        <v>1.175</v>
      </c>
    </row>
    <row r="790" ht="11.25">
      <c r="D790" s="1">
        <v>1.175</v>
      </c>
    </row>
    <row r="791" ht="11.25">
      <c r="D791" s="1">
        <v>1.175</v>
      </c>
    </row>
    <row r="792" ht="11.25">
      <c r="D792" s="1">
        <v>1.175</v>
      </c>
    </row>
    <row r="793" ht="11.25">
      <c r="D793" s="1">
        <v>1.175</v>
      </c>
    </row>
    <row r="794" ht="11.25">
      <c r="D794" s="1">
        <v>1.175</v>
      </c>
    </row>
    <row r="795" ht="11.25">
      <c r="D795" s="1">
        <v>1.175</v>
      </c>
    </row>
    <row r="796" ht="11.25">
      <c r="D796" s="1">
        <v>1.175</v>
      </c>
    </row>
    <row r="797" ht="11.25">
      <c r="D797" s="1">
        <v>1.175</v>
      </c>
    </row>
    <row r="798" ht="11.25">
      <c r="D798" s="1">
        <v>1.175</v>
      </c>
    </row>
    <row r="799" ht="11.25">
      <c r="D799" s="1">
        <v>1.175</v>
      </c>
    </row>
    <row r="800" ht="11.25">
      <c r="D800" s="1">
        <v>1.175</v>
      </c>
    </row>
    <row r="801" ht="11.25">
      <c r="D801" s="1">
        <v>1.175</v>
      </c>
    </row>
    <row r="802" ht="11.25">
      <c r="D802" s="1">
        <v>1.175</v>
      </c>
    </row>
    <row r="803" ht="11.25">
      <c r="D803" s="1">
        <v>1.175</v>
      </c>
    </row>
    <row r="804" ht="11.25">
      <c r="D804" s="1">
        <v>1.175</v>
      </c>
    </row>
    <row r="805" ht="11.25">
      <c r="D805" s="1">
        <v>1.175</v>
      </c>
    </row>
    <row r="806" ht="11.25">
      <c r="D806" s="1">
        <v>1.175</v>
      </c>
    </row>
    <row r="807" ht="11.25">
      <c r="D807" s="1">
        <v>1.175</v>
      </c>
    </row>
    <row r="808" ht="11.25">
      <c r="D808" s="1">
        <v>1.175</v>
      </c>
    </row>
    <row r="809" ht="11.25">
      <c r="D809" s="1">
        <v>1.175</v>
      </c>
    </row>
    <row r="810" ht="11.25">
      <c r="D810" s="1">
        <v>1.175</v>
      </c>
    </row>
    <row r="811" ht="11.25">
      <c r="D811" s="1">
        <v>1.175</v>
      </c>
    </row>
    <row r="812" ht="11.25">
      <c r="D812" s="1">
        <v>1.175</v>
      </c>
    </row>
    <row r="813" ht="11.25">
      <c r="D813" s="1">
        <v>1.175</v>
      </c>
    </row>
    <row r="814" ht="11.25">
      <c r="D814" s="1">
        <v>1.175</v>
      </c>
    </row>
    <row r="815" ht="11.25">
      <c r="D815" s="1">
        <v>1.175</v>
      </c>
    </row>
    <row r="816" ht="11.25">
      <c r="D816" s="1">
        <v>1.175</v>
      </c>
    </row>
    <row r="817" ht="11.25">
      <c r="D817" s="1">
        <v>1.175</v>
      </c>
    </row>
    <row r="818" ht="11.25">
      <c r="D818" s="1">
        <v>1.175</v>
      </c>
    </row>
    <row r="819" ht="11.25">
      <c r="D819" s="1">
        <v>1.175</v>
      </c>
    </row>
    <row r="820" ht="11.25">
      <c r="D820" s="1">
        <v>1.175</v>
      </c>
    </row>
    <row r="821" ht="11.25">
      <c r="D821" s="1">
        <v>1.175</v>
      </c>
    </row>
    <row r="822" ht="11.25">
      <c r="D822" s="1">
        <v>1.175</v>
      </c>
    </row>
    <row r="823" ht="11.25">
      <c r="D823" s="1">
        <v>1.175</v>
      </c>
    </row>
    <row r="824" ht="11.25">
      <c r="D824" s="1">
        <v>1.175</v>
      </c>
    </row>
    <row r="825" ht="11.25">
      <c r="D825" s="1">
        <v>1.175</v>
      </c>
    </row>
    <row r="826" ht="11.25">
      <c r="D826" s="1">
        <v>1.175</v>
      </c>
    </row>
    <row r="827" ht="11.25">
      <c r="D827" s="1">
        <v>1.175</v>
      </c>
    </row>
    <row r="828" ht="11.25">
      <c r="D828" s="1">
        <v>1.175</v>
      </c>
    </row>
    <row r="829" ht="11.25">
      <c r="D829" s="1">
        <v>1.175</v>
      </c>
    </row>
    <row r="830" ht="11.25">
      <c r="D830" s="1">
        <v>1.175</v>
      </c>
    </row>
    <row r="831" ht="11.25">
      <c r="D831" s="1">
        <v>1.175</v>
      </c>
    </row>
    <row r="832" ht="11.25">
      <c r="D832" s="1">
        <v>1.175</v>
      </c>
    </row>
    <row r="833" ht="11.25">
      <c r="D833" s="1">
        <v>1.175</v>
      </c>
    </row>
    <row r="834" ht="11.25">
      <c r="D834" s="1">
        <v>1.175</v>
      </c>
    </row>
    <row r="835" ht="11.25">
      <c r="D835" s="1">
        <v>1.175</v>
      </c>
    </row>
    <row r="836" ht="11.25">
      <c r="D836" s="1">
        <v>1.175</v>
      </c>
    </row>
    <row r="837" ht="11.25">
      <c r="D837" s="1">
        <v>1.175</v>
      </c>
    </row>
    <row r="838" ht="11.25">
      <c r="D838" s="1">
        <v>1.175</v>
      </c>
    </row>
    <row r="839" ht="11.25">
      <c r="D839" s="1">
        <v>1.175</v>
      </c>
    </row>
    <row r="840" ht="11.25">
      <c r="D840" s="1">
        <v>1.175</v>
      </c>
    </row>
    <row r="841" ht="11.25">
      <c r="D841" s="1">
        <v>1.175</v>
      </c>
    </row>
    <row r="842" ht="11.25">
      <c r="D842" s="1">
        <v>1.175</v>
      </c>
    </row>
    <row r="843" ht="11.25">
      <c r="D843" s="1">
        <v>1.175</v>
      </c>
    </row>
    <row r="844" ht="11.25">
      <c r="D844" s="1">
        <v>1.175</v>
      </c>
    </row>
    <row r="845" ht="11.25">
      <c r="D845" s="1">
        <v>1.175</v>
      </c>
    </row>
    <row r="846" ht="11.25">
      <c r="D846" s="1">
        <v>1.175</v>
      </c>
    </row>
    <row r="847" ht="11.25">
      <c r="D847" s="1">
        <v>1.175</v>
      </c>
    </row>
    <row r="848" ht="11.25">
      <c r="D848" s="1">
        <v>1.175</v>
      </c>
    </row>
    <row r="849" ht="11.25">
      <c r="D849" s="1">
        <v>1.175</v>
      </c>
    </row>
    <row r="850" ht="11.25">
      <c r="D850" s="1">
        <v>1.175</v>
      </c>
    </row>
    <row r="851" ht="11.25">
      <c r="D851" s="1">
        <v>1.175</v>
      </c>
    </row>
    <row r="852" ht="11.25">
      <c r="D852" s="1">
        <v>1.175</v>
      </c>
    </row>
    <row r="853" ht="11.25">
      <c r="D853" s="1">
        <v>1.175</v>
      </c>
    </row>
    <row r="854" ht="11.25">
      <c r="D854" s="1">
        <v>1.175</v>
      </c>
    </row>
    <row r="855" ht="11.25">
      <c r="D855" s="1">
        <v>1.175</v>
      </c>
    </row>
    <row r="856" ht="11.25">
      <c r="D856" s="1">
        <v>1.175</v>
      </c>
    </row>
    <row r="857" ht="11.25">
      <c r="D857" s="1">
        <v>1.175</v>
      </c>
    </row>
    <row r="858" ht="11.25">
      <c r="D858" s="1">
        <v>1.175</v>
      </c>
    </row>
    <row r="859" ht="11.25">
      <c r="D859" s="1">
        <v>1.175</v>
      </c>
    </row>
    <row r="860" ht="11.25">
      <c r="D860" s="1">
        <v>1.175</v>
      </c>
    </row>
    <row r="861" ht="11.25">
      <c r="D861" s="1">
        <v>1.175</v>
      </c>
    </row>
    <row r="862" ht="11.25">
      <c r="D862" s="1">
        <v>1.175</v>
      </c>
    </row>
    <row r="863" ht="11.25">
      <c r="D863" s="1">
        <v>1.175</v>
      </c>
    </row>
    <row r="864" ht="11.25">
      <c r="D864" s="1">
        <v>1.175</v>
      </c>
    </row>
    <row r="865" ht="11.25">
      <c r="D865" s="1">
        <v>1.175</v>
      </c>
    </row>
    <row r="866" ht="11.25">
      <c r="D866" s="1">
        <v>1.175</v>
      </c>
    </row>
    <row r="867" ht="11.25">
      <c r="D867" s="1">
        <v>1.175</v>
      </c>
    </row>
    <row r="868" ht="11.25">
      <c r="D868" s="1">
        <v>1.175</v>
      </c>
    </row>
    <row r="869" ht="11.25">
      <c r="D869" s="1">
        <v>1.175</v>
      </c>
    </row>
    <row r="870" ht="11.25">
      <c r="D870" s="1">
        <v>1.175</v>
      </c>
    </row>
    <row r="871" ht="11.25">
      <c r="D871" s="1">
        <v>1.175</v>
      </c>
    </row>
    <row r="872" ht="11.25">
      <c r="D872" s="1">
        <v>1.175</v>
      </c>
    </row>
    <row r="873" ht="11.25">
      <c r="D873" s="1">
        <v>1.175</v>
      </c>
    </row>
    <row r="874" ht="11.25">
      <c r="D874" s="1">
        <v>1.175</v>
      </c>
    </row>
    <row r="875" ht="11.25">
      <c r="D875" s="1">
        <v>1.175</v>
      </c>
    </row>
    <row r="876" ht="11.25">
      <c r="D876" s="1">
        <v>1.175</v>
      </c>
    </row>
    <row r="877" ht="11.25">
      <c r="D877" s="1">
        <v>1.175</v>
      </c>
    </row>
    <row r="878" ht="11.25">
      <c r="D878" s="1">
        <v>1.175</v>
      </c>
    </row>
    <row r="879" ht="11.25">
      <c r="D879" s="1">
        <v>1.175</v>
      </c>
    </row>
    <row r="880" ht="11.25">
      <c r="D880" s="1">
        <v>1.175</v>
      </c>
    </row>
    <row r="881" ht="11.25">
      <c r="D881" s="1">
        <v>1.175</v>
      </c>
    </row>
    <row r="882" ht="11.25">
      <c r="D882" s="1">
        <v>1.175</v>
      </c>
    </row>
    <row r="883" ht="11.25">
      <c r="D883" s="1">
        <v>1.175</v>
      </c>
    </row>
    <row r="884" ht="11.25">
      <c r="D884" s="1">
        <v>1.175</v>
      </c>
    </row>
    <row r="885" ht="11.25">
      <c r="D885" s="1">
        <v>1.175</v>
      </c>
    </row>
    <row r="886" ht="11.25">
      <c r="D886" s="1">
        <v>1.175</v>
      </c>
    </row>
    <row r="887" ht="11.25">
      <c r="D887" s="1">
        <v>1.175</v>
      </c>
    </row>
    <row r="888" ht="11.25">
      <c r="D888" s="1">
        <v>1.175</v>
      </c>
    </row>
    <row r="889" ht="11.25">
      <c r="D889" s="1">
        <v>1.175</v>
      </c>
    </row>
    <row r="890" ht="11.25">
      <c r="D890" s="1">
        <v>1.175</v>
      </c>
    </row>
    <row r="891" ht="11.25">
      <c r="D891" s="1">
        <v>1.175</v>
      </c>
    </row>
    <row r="892" ht="11.25">
      <c r="D892" s="1">
        <v>1.175</v>
      </c>
    </row>
    <row r="893" ht="11.25">
      <c r="D893" s="1">
        <v>1.175</v>
      </c>
    </row>
    <row r="894" ht="11.25">
      <c r="D894" s="1">
        <v>1.175</v>
      </c>
    </row>
    <row r="895" ht="11.25">
      <c r="D895" s="1">
        <v>1.175</v>
      </c>
    </row>
    <row r="896" ht="11.25">
      <c r="D896" s="1">
        <v>1.175</v>
      </c>
    </row>
    <row r="897" ht="11.25">
      <c r="D897" s="1">
        <v>1.175</v>
      </c>
    </row>
    <row r="898" ht="11.25">
      <c r="D898" s="1">
        <v>1.175</v>
      </c>
    </row>
    <row r="899" ht="11.25">
      <c r="D899" s="1">
        <v>1.175</v>
      </c>
    </row>
    <row r="900" ht="11.25">
      <c r="D900" s="1">
        <v>1.175</v>
      </c>
    </row>
    <row r="901" ht="11.25">
      <c r="D901" s="1">
        <v>1.175</v>
      </c>
    </row>
    <row r="902" ht="11.25">
      <c r="D902" s="1">
        <v>1.175</v>
      </c>
    </row>
    <row r="903" ht="11.25">
      <c r="D903" s="1">
        <v>1.175</v>
      </c>
    </row>
    <row r="904" ht="11.25">
      <c r="D904" s="1">
        <v>1.175</v>
      </c>
    </row>
    <row r="905" ht="11.25">
      <c r="D905" s="1">
        <v>1.175</v>
      </c>
    </row>
    <row r="906" ht="11.25">
      <c r="D906" s="1">
        <v>1.175</v>
      </c>
    </row>
    <row r="907" ht="11.25">
      <c r="D907" s="1">
        <v>1.175</v>
      </c>
    </row>
    <row r="908" ht="11.25">
      <c r="D908" s="1">
        <v>1.175</v>
      </c>
    </row>
    <row r="909" ht="11.25">
      <c r="D909" s="1">
        <v>1.175</v>
      </c>
    </row>
    <row r="910" ht="11.25">
      <c r="D910" s="1">
        <v>1.175</v>
      </c>
    </row>
    <row r="911" ht="11.25">
      <c r="D911" s="1">
        <v>1.175</v>
      </c>
    </row>
    <row r="912" ht="11.25">
      <c r="D912" s="1">
        <v>1.175</v>
      </c>
    </row>
    <row r="913" ht="11.25">
      <c r="D913" s="1">
        <v>1.175</v>
      </c>
    </row>
    <row r="914" ht="11.25">
      <c r="D914" s="1">
        <v>1.175</v>
      </c>
    </row>
    <row r="915" ht="11.25">
      <c r="D915" s="1">
        <v>1.175</v>
      </c>
    </row>
    <row r="916" ht="11.25">
      <c r="D916" s="1">
        <v>1.175</v>
      </c>
    </row>
    <row r="917" ht="11.25">
      <c r="D917" s="1">
        <v>1.175</v>
      </c>
    </row>
    <row r="918" ht="11.25">
      <c r="D918" s="1">
        <v>1.175</v>
      </c>
    </row>
    <row r="919" ht="11.25">
      <c r="D919" s="1">
        <v>1.175</v>
      </c>
    </row>
    <row r="920" ht="11.25">
      <c r="D920" s="1">
        <v>1.175</v>
      </c>
    </row>
    <row r="921" ht="11.25">
      <c r="D921" s="1">
        <v>1.175</v>
      </c>
    </row>
    <row r="922" ht="11.25">
      <c r="D922" s="1">
        <v>1.175</v>
      </c>
    </row>
    <row r="923" ht="11.25">
      <c r="D923" s="1">
        <v>1.175</v>
      </c>
    </row>
    <row r="924" ht="11.25">
      <c r="D924" s="1">
        <v>1.175</v>
      </c>
    </row>
    <row r="925" ht="11.25">
      <c r="D925" s="1">
        <v>1.175</v>
      </c>
    </row>
    <row r="926" ht="11.25">
      <c r="D926" s="1">
        <v>1.175</v>
      </c>
    </row>
    <row r="927" ht="11.25">
      <c r="D927" s="1">
        <v>1.175</v>
      </c>
    </row>
    <row r="928" ht="11.25">
      <c r="D928" s="1">
        <v>1.175</v>
      </c>
    </row>
    <row r="929" ht="11.25">
      <c r="D929" s="1">
        <v>1.175</v>
      </c>
    </row>
    <row r="930" ht="11.25">
      <c r="D930" s="1">
        <v>1.175</v>
      </c>
    </row>
    <row r="931" ht="11.25">
      <c r="D931" s="1">
        <v>1.175</v>
      </c>
    </row>
    <row r="932" ht="11.25">
      <c r="D932" s="1">
        <v>1.175</v>
      </c>
    </row>
    <row r="933" ht="11.25">
      <c r="D933" s="1">
        <v>1.175</v>
      </c>
    </row>
    <row r="934" ht="11.25">
      <c r="D934" s="1">
        <v>1.175</v>
      </c>
    </row>
    <row r="935" ht="11.25">
      <c r="D935" s="1">
        <v>1.175</v>
      </c>
    </row>
    <row r="936" ht="11.25">
      <c r="D936" s="1">
        <v>1.175</v>
      </c>
    </row>
    <row r="937" ht="11.25">
      <c r="D937" s="1">
        <v>1.175</v>
      </c>
    </row>
    <row r="938" ht="11.25">
      <c r="D938" s="1">
        <v>1.175</v>
      </c>
    </row>
    <row r="939" ht="11.25">
      <c r="D939" s="1">
        <v>1.175</v>
      </c>
    </row>
    <row r="940" ht="11.25">
      <c r="D940" s="1">
        <v>1.175</v>
      </c>
    </row>
    <row r="941" ht="11.25">
      <c r="D941" s="1">
        <v>1.175</v>
      </c>
    </row>
    <row r="942" ht="11.25">
      <c r="D942" s="1">
        <v>1.175</v>
      </c>
    </row>
    <row r="943" ht="11.25">
      <c r="D943" s="1">
        <v>1.175</v>
      </c>
    </row>
    <row r="944" ht="11.25">
      <c r="D944" s="1">
        <v>1.175</v>
      </c>
    </row>
    <row r="945" ht="11.25">
      <c r="D945" s="1">
        <v>1.175</v>
      </c>
    </row>
    <row r="946" ht="11.25">
      <c r="D946" s="1">
        <v>1.175</v>
      </c>
    </row>
    <row r="947" ht="11.25">
      <c r="D947" s="1">
        <v>1.175</v>
      </c>
    </row>
    <row r="948" ht="11.25">
      <c r="D948" s="1">
        <v>1.175</v>
      </c>
    </row>
    <row r="949" ht="11.25">
      <c r="D949" s="1">
        <v>1.175</v>
      </c>
    </row>
    <row r="950" ht="11.25">
      <c r="D950" s="1">
        <v>1.175</v>
      </c>
    </row>
    <row r="951" ht="11.25">
      <c r="D951" s="1">
        <v>1.175</v>
      </c>
    </row>
    <row r="952" ht="11.25">
      <c r="D952" s="1">
        <v>1.175</v>
      </c>
    </row>
    <row r="953" ht="11.25">
      <c r="D953" s="1">
        <v>1.175</v>
      </c>
    </row>
    <row r="954" ht="11.25">
      <c r="D954" s="1">
        <v>1.175</v>
      </c>
    </row>
    <row r="955" ht="11.25">
      <c r="D955" s="1">
        <v>1.175</v>
      </c>
    </row>
    <row r="956" ht="11.25">
      <c r="D956" s="1">
        <v>1.175</v>
      </c>
    </row>
    <row r="957" ht="11.25">
      <c r="D957" s="1">
        <v>1.175</v>
      </c>
    </row>
    <row r="958" ht="11.25">
      <c r="D958" s="1">
        <v>1.175</v>
      </c>
    </row>
    <row r="959" ht="11.25">
      <c r="D959" s="1">
        <v>1.175</v>
      </c>
    </row>
    <row r="960" ht="11.25">
      <c r="D960" s="1">
        <v>1.175</v>
      </c>
    </row>
    <row r="961" ht="11.25">
      <c r="D961" s="1">
        <v>1.175</v>
      </c>
    </row>
    <row r="962" ht="11.25">
      <c r="D962" s="1">
        <v>1.175</v>
      </c>
    </row>
    <row r="963" ht="11.25">
      <c r="D963" s="1">
        <v>1.175</v>
      </c>
    </row>
    <row r="964" ht="11.25">
      <c r="D964" s="1">
        <v>1.175</v>
      </c>
    </row>
    <row r="965" ht="11.25">
      <c r="D965" s="1">
        <v>1.175</v>
      </c>
    </row>
    <row r="966" ht="11.25">
      <c r="D966" s="1">
        <v>1.175</v>
      </c>
    </row>
    <row r="967" ht="11.25">
      <c r="D967" s="1">
        <v>1.175</v>
      </c>
    </row>
    <row r="968" ht="11.25">
      <c r="D968" s="1">
        <v>1.175</v>
      </c>
    </row>
    <row r="969" ht="11.25">
      <c r="D969" s="1">
        <v>1.175</v>
      </c>
    </row>
    <row r="970" ht="11.25">
      <c r="D970" s="1">
        <v>1.175</v>
      </c>
    </row>
    <row r="971" ht="11.25">
      <c r="D971" s="1">
        <v>1.175</v>
      </c>
    </row>
    <row r="972" ht="11.25">
      <c r="D972" s="1">
        <v>1.175</v>
      </c>
    </row>
    <row r="973" ht="11.25">
      <c r="D973" s="1">
        <v>1.175</v>
      </c>
    </row>
    <row r="974" ht="11.25">
      <c r="D974" s="1">
        <v>1.175</v>
      </c>
    </row>
    <row r="975" ht="11.25">
      <c r="D975" s="1">
        <v>1.175</v>
      </c>
    </row>
    <row r="976" ht="11.25">
      <c r="D976" s="1">
        <v>1.175</v>
      </c>
    </row>
    <row r="977" ht="11.25">
      <c r="D977" s="1">
        <v>1.175</v>
      </c>
    </row>
    <row r="978" ht="11.25">
      <c r="D978" s="1">
        <v>1.175</v>
      </c>
    </row>
    <row r="979" ht="11.25">
      <c r="D979" s="1">
        <v>1.175</v>
      </c>
    </row>
    <row r="980" ht="11.25">
      <c r="D980" s="1">
        <v>1.175</v>
      </c>
    </row>
    <row r="981" ht="11.25">
      <c r="D981" s="1">
        <v>1.175</v>
      </c>
    </row>
    <row r="982" ht="11.25">
      <c r="D982" s="1">
        <v>1.175</v>
      </c>
    </row>
    <row r="983" ht="11.25">
      <c r="D983" s="1">
        <v>1.175</v>
      </c>
    </row>
    <row r="984" ht="11.25">
      <c r="D984" s="1">
        <v>1.175</v>
      </c>
    </row>
    <row r="985" ht="11.25">
      <c r="D985" s="1">
        <v>1.175</v>
      </c>
    </row>
    <row r="986" ht="11.25">
      <c r="D986" s="1">
        <v>1.175</v>
      </c>
    </row>
    <row r="987" ht="11.25">
      <c r="D987" s="1">
        <v>1.175</v>
      </c>
    </row>
    <row r="988" ht="11.25">
      <c r="D988" s="1">
        <v>1.175</v>
      </c>
    </row>
    <row r="989" ht="11.25">
      <c r="D989" s="1">
        <v>1.175</v>
      </c>
    </row>
    <row r="990" ht="11.25">
      <c r="D990" s="1">
        <v>1.175</v>
      </c>
    </row>
    <row r="991" ht="11.25">
      <c r="D991" s="1">
        <v>1.175</v>
      </c>
    </row>
    <row r="992" ht="11.25">
      <c r="D992" s="1">
        <v>1.175</v>
      </c>
    </row>
    <row r="993" ht="11.25">
      <c r="D993" s="1">
        <v>1.175</v>
      </c>
    </row>
    <row r="994" ht="11.25">
      <c r="D994" s="1">
        <v>1.175</v>
      </c>
    </row>
    <row r="995" ht="11.25">
      <c r="D995" s="1">
        <v>1.175</v>
      </c>
    </row>
    <row r="996" ht="11.25">
      <c r="D996" s="1">
        <v>1.175</v>
      </c>
    </row>
    <row r="997" ht="11.25">
      <c r="D997" s="1">
        <v>1.175</v>
      </c>
    </row>
    <row r="998" ht="11.25">
      <c r="D998" s="1">
        <v>1.175</v>
      </c>
    </row>
    <row r="999" ht="11.25">
      <c r="D999" s="1">
        <v>1.175</v>
      </c>
    </row>
    <row r="1000" ht="11.25">
      <c r="D1000" s="1">
        <v>1.175</v>
      </c>
    </row>
    <row r="1001" ht="11.25">
      <c r="D1001" s="1">
        <v>1.175</v>
      </c>
    </row>
    <row r="1002" ht="11.25">
      <c r="D1002" s="1">
        <v>1.175</v>
      </c>
    </row>
    <row r="1003" ht="11.25">
      <c r="D1003" s="1">
        <v>1.175</v>
      </c>
    </row>
    <row r="1004" ht="11.25">
      <c r="D1004" s="1">
        <v>1.175</v>
      </c>
    </row>
    <row r="1005" ht="11.25">
      <c r="D1005" s="1">
        <v>1.175</v>
      </c>
    </row>
    <row r="1006" ht="11.25">
      <c r="D1006" s="1">
        <v>1.175</v>
      </c>
    </row>
    <row r="1007" ht="11.25">
      <c r="D1007" s="1">
        <v>1.175</v>
      </c>
    </row>
    <row r="1008" ht="11.25">
      <c r="D1008" s="1">
        <v>1.175</v>
      </c>
    </row>
    <row r="1009" ht="11.25">
      <c r="D1009" s="1">
        <v>1.175</v>
      </c>
    </row>
    <row r="1010" ht="11.25">
      <c r="D1010" s="1">
        <v>1.175</v>
      </c>
    </row>
    <row r="1011" ht="11.25">
      <c r="D1011" s="1">
        <v>1.175</v>
      </c>
    </row>
    <row r="1012" ht="11.25">
      <c r="D1012" s="1">
        <v>1.175</v>
      </c>
    </row>
    <row r="1013" ht="11.25">
      <c r="D1013" s="1">
        <v>1.175</v>
      </c>
    </row>
    <row r="1014" ht="11.25">
      <c r="D1014" s="1">
        <v>1.175</v>
      </c>
    </row>
    <row r="1015" ht="11.25">
      <c r="D1015" s="1">
        <v>1.175</v>
      </c>
    </row>
    <row r="1016" ht="11.25">
      <c r="D1016" s="1">
        <v>1.175</v>
      </c>
    </row>
    <row r="1017" ht="11.25">
      <c r="D1017" s="1">
        <v>1.175</v>
      </c>
    </row>
    <row r="1018" ht="11.25">
      <c r="D1018" s="1">
        <v>1.175</v>
      </c>
    </row>
    <row r="1019" ht="11.25">
      <c r="D1019" s="1">
        <v>1.175</v>
      </c>
    </row>
    <row r="1020" ht="11.25">
      <c r="D1020" s="1">
        <v>1.175</v>
      </c>
    </row>
    <row r="1021" ht="11.25">
      <c r="D1021" s="1">
        <v>1.175</v>
      </c>
    </row>
    <row r="1022" ht="11.25">
      <c r="D1022" s="1">
        <v>1.175</v>
      </c>
    </row>
    <row r="1023" ht="11.25">
      <c r="D1023" s="1">
        <v>1.175</v>
      </c>
    </row>
    <row r="1024" ht="11.25">
      <c r="D1024" s="1">
        <v>1.175</v>
      </c>
    </row>
    <row r="1025" ht="11.25">
      <c r="D1025" s="1">
        <v>1.175</v>
      </c>
    </row>
    <row r="1026" ht="11.25">
      <c r="D1026" s="1">
        <v>1.175</v>
      </c>
    </row>
    <row r="1027" ht="11.25">
      <c r="D1027" s="1">
        <v>1.175</v>
      </c>
    </row>
    <row r="1028" ht="11.25">
      <c r="D1028" s="1">
        <v>1.175</v>
      </c>
    </row>
    <row r="1029" ht="11.25">
      <c r="D1029" s="1">
        <v>1.175</v>
      </c>
    </row>
    <row r="1030" ht="11.25">
      <c r="D1030" s="1">
        <v>1.175</v>
      </c>
    </row>
    <row r="1031" ht="11.25">
      <c r="D1031" s="1">
        <v>1.175</v>
      </c>
    </row>
    <row r="1032" ht="11.25">
      <c r="D1032" s="1">
        <v>1.175</v>
      </c>
    </row>
    <row r="1033" ht="11.25">
      <c r="D1033" s="1">
        <v>1.175</v>
      </c>
    </row>
    <row r="1034" ht="11.25">
      <c r="D1034" s="1">
        <v>1.175</v>
      </c>
    </row>
    <row r="1035" ht="11.25">
      <c r="D1035" s="1">
        <v>1.175</v>
      </c>
    </row>
    <row r="1036" ht="11.25">
      <c r="D1036" s="1">
        <v>1.175</v>
      </c>
    </row>
    <row r="1037" ht="11.25">
      <c r="D1037" s="1">
        <v>1.175</v>
      </c>
    </row>
    <row r="1038" ht="11.25">
      <c r="D1038" s="1">
        <v>1.175</v>
      </c>
    </row>
    <row r="1039" ht="11.25">
      <c r="D1039" s="1">
        <v>1.175</v>
      </c>
    </row>
    <row r="1040" ht="11.25">
      <c r="D1040" s="1">
        <v>1.175</v>
      </c>
    </row>
    <row r="1041" ht="11.25">
      <c r="D1041" s="1">
        <v>1.175</v>
      </c>
    </row>
    <row r="1042" ht="11.25">
      <c r="D1042" s="1">
        <v>1.175</v>
      </c>
    </row>
    <row r="1043" ht="11.25">
      <c r="D1043" s="1">
        <v>1.175</v>
      </c>
    </row>
    <row r="1044" ht="11.25">
      <c r="D1044" s="1">
        <v>1.175</v>
      </c>
    </row>
    <row r="1045" ht="11.25">
      <c r="D1045" s="1">
        <v>1.175</v>
      </c>
    </row>
    <row r="1046" ht="11.25">
      <c r="D1046" s="1">
        <v>1.175</v>
      </c>
    </row>
    <row r="1047" ht="11.25">
      <c r="D1047" s="1">
        <v>1.175</v>
      </c>
    </row>
    <row r="1048" ht="11.25">
      <c r="D1048" s="1">
        <v>1.175</v>
      </c>
    </row>
    <row r="1049" ht="11.25">
      <c r="D1049" s="1">
        <v>1.175</v>
      </c>
    </row>
    <row r="1050" ht="11.25">
      <c r="D1050" s="1">
        <v>1.175</v>
      </c>
    </row>
    <row r="1051" ht="11.25">
      <c r="D1051" s="1">
        <v>1.175</v>
      </c>
    </row>
    <row r="1052" ht="11.25">
      <c r="D1052" s="1">
        <v>1.175</v>
      </c>
    </row>
    <row r="1053" ht="11.25">
      <c r="D1053" s="1">
        <v>1.175</v>
      </c>
    </row>
    <row r="1054" ht="11.25">
      <c r="D1054" s="1">
        <v>1.175</v>
      </c>
    </row>
    <row r="1055" ht="11.25">
      <c r="D1055" s="1">
        <v>1.175</v>
      </c>
    </row>
    <row r="1056" ht="11.25">
      <c r="D1056" s="1">
        <v>1.175</v>
      </c>
    </row>
    <row r="1057" ht="11.25">
      <c r="D1057" s="1">
        <v>1.175</v>
      </c>
    </row>
    <row r="1058" ht="11.25">
      <c r="D1058" s="1">
        <v>1.175</v>
      </c>
    </row>
    <row r="1059" ht="11.25">
      <c r="D1059" s="1">
        <v>1.175</v>
      </c>
    </row>
    <row r="1060" ht="11.25">
      <c r="D1060" s="1">
        <v>1.175</v>
      </c>
    </row>
    <row r="1061" ht="11.25">
      <c r="D1061" s="1">
        <v>1.175</v>
      </c>
    </row>
    <row r="1062" ht="11.25">
      <c r="D1062" s="1">
        <v>1.175</v>
      </c>
    </row>
    <row r="1063" ht="11.25">
      <c r="D1063" s="1">
        <v>1.175</v>
      </c>
    </row>
    <row r="1064" ht="11.25">
      <c r="D1064" s="1">
        <v>1.175</v>
      </c>
    </row>
    <row r="1065" ht="11.25">
      <c r="D1065" s="1">
        <v>1.175</v>
      </c>
    </row>
    <row r="1066" ht="11.25">
      <c r="D1066" s="1">
        <v>1.175</v>
      </c>
    </row>
    <row r="1067" ht="11.25">
      <c r="D1067" s="1">
        <v>1.175</v>
      </c>
    </row>
    <row r="1068" ht="11.25">
      <c r="D1068" s="1">
        <v>1.175</v>
      </c>
    </row>
    <row r="1069" ht="11.25">
      <c r="D1069" s="1">
        <v>1.175</v>
      </c>
    </row>
    <row r="1070" ht="11.25">
      <c r="D1070" s="1">
        <v>1.175</v>
      </c>
    </row>
    <row r="1071" ht="11.25">
      <c r="D1071" s="1">
        <v>1.175</v>
      </c>
    </row>
    <row r="1072" ht="11.25">
      <c r="D1072" s="1">
        <v>1.175</v>
      </c>
    </row>
    <row r="1073" ht="11.25">
      <c r="D1073" s="1">
        <v>1.175</v>
      </c>
    </row>
    <row r="1074" ht="11.25">
      <c r="D1074" s="1">
        <v>1.175</v>
      </c>
    </row>
    <row r="1075" ht="11.25">
      <c r="D1075" s="1">
        <v>1.175</v>
      </c>
    </row>
    <row r="1076" ht="11.25">
      <c r="D1076" s="1">
        <v>1.175</v>
      </c>
    </row>
    <row r="1077" ht="11.25">
      <c r="D1077" s="1">
        <v>1.175</v>
      </c>
    </row>
    <row r="1078" ht="11.25">
      <c r="D1078" s="1">
        <v>1.175</v>
      </c>
    </row>
    <row r="1079" ht="11.25">
      <c r="D1079" s="1">
        <v>1.175</v>
      </c>
    </row>
    <row r="1080" ht="11.25">
      <c r="D1080" s="1">
        <v>1.175</v>
      </c>
    </row>
    <row r="1081" ht="11.25">
      <c r="D1081" s="1">
        <v>1.175</v>
      </c>
    </row>
    <row r="1082" ht="11.25">
      <c r="D1082" s="1">
        <v>1.175</v>
      </c>
    </row>
    <row r="1083" ht="11.25">
      <c r="D1083" s="1">
        <v>1.175</v>
      </c>
    </row>
    <row r="1084" ht="11.25">
      <c r="D1084" s="1">
        <v>1.175</v>
      </c>
    </row>
    <row r="1085" ht="11.25">
      <c r="D1085" s="1">
        <v>1.175</v>
      </c>
    </row>
    <row r="1086" ht="11.25">
      <c r="D1086" s="1">
        <v>1.175</v>
      </c>
    </row>
    <row r="1087" ht="11.25">
      <c r="D1087" s="1">
        <v>1.175</v>
      </c>
    </row>
    <row r="1088" ht="11.25">
      <c r="D1088" s="1">
        <v>1.175</v>
      </c>
    </row>
    <row r="1089" ht="11.25">
      <c r="D1089" s="1">
        <v>1.175</v>
      </c>
    </row>
    <row r="1090" ht="11.25">
      <c r="D1090" s="1">
        <v>1.175</v>
      </c>
    </row>
    <row r="1091" ht="11.25">
      <c r="D1091" s="1">
        <v>1.175</v>
      </c>
    </row>
    <row r="1092" ht="11.25">
      <c r="D1092" s="1">
        <v>1.175</v>
      </c>
    </row>
    <row r="1093" ht="11.25">
      <c r="D1093" s="1">
        <v>1.175</v>
      </c>
    </row>
    <row r="1094" ht="11.25">
      <c r="D1094" s="1">
        <v>1.175</v>
      </c>
    </row>
    <row r="1095" ht="11.25">
      <c r="D1095" s="1">
        <v>1.175</v>
      </c>
    </row>
    <row r="1096" ht="11.25">
      <c r="D1096" s="1">
        <v>1.175</v>
      </c>
    </row>
    <row r="1097" ht="11.25">
      <c r="D1097" s="1">
        <v>1.175</v>
      </c>
    </row>
    <row r="1098" ht="11.25">
      <c r="D1098" s="1">
        <v>1.175</v>
      </c>
    </row>
    <row r="1099" ht="11.25">
      <c r="D1099" s="1">
        <v>1.175</v>
      </c>
    </row>
    <row r="1100" ht="11.25">
      <c r="D1100" s="1">
        <v>1.175</v>
      </c>
    </row>
    <row r="1101" ht="11.25">
      <c r="D1101" s="1">
        <v>1.175</v>
      </c>
    </row>
    <row r="1102" ht="11.25">
      <c r="D1102" s="1">
        <v>1.175</v>
      </c>
    </row>
    <row r="1103" ht="11.25">
      <c r="D1103" s="1">
        <v>1.175</v>
      </c>
    </row>
    <row r="1104" ht="11.25">
      <c r="D1104" s="1">
        <v>1.175</v>
      </c>
    </row>
    <row r="1105" ht="11.25">
      <c r="D1105" s="1">
        <v>1.175</v>
      </c>
    </row>
    <row r="1106" ht="11.25">
      <c r="D1106" s="1">
        <v>1.175</v>
      </c>
    </row>
    <row r="1107" ht="11.25">
      <c r="D1107" s="1">
        <v>1.175</v>
      </c>
    </row>
    <row r="1108" ht="11.25">
      <c r="D1108" s="1">
        <v>1.175</v>
      </c>
    </row>
    <row r="1109" ht="11.25">
      <c r="D1109" s="1">
        <v>1.175</v>
      </c>
    </row>
    <row r="1110" ht="11.25">
      <c r="D1110" s="1">
        <v>1.175</v>
      </c>
    </row>
    <row r="1111" ht="11.25">
      <c r="D1111" s="1">
        <v>1.175</v>
      </c>
    </row>
    <row r="1112" ht="11.25">
      <c r="D1112" s="1">
        <v>1.175</v>
      </c>
    </row>
    <row r="1113" ht="11.25">
      <c r="D1113" s="1">
        <v>1.175</v>
      </c>
    </row>
    <row r="1114" ht="11.25">
      <c r="D1114" s="1">
        <v>1.175</v>
      </c>
    </row>
    <row r="1115" ht="11.25">
      <c r="D1115" s="1">
        <v>1.175</v>
      </c>
    </row>
    <row r="1116" ht="11.25">
      <c r="D1116" s="1">
        <v>1.175</v>
      </c>
    </row>
    <row r="1117" ht="11.25">
      <c r="D1117" s="1">
        <v>1.175</v>
      </c>
    </row>
    <row r="1118" ht="11.25">
      <c r="D1118" s="1">
        <v>1.175</v>
      </c>
    </row>
    <row r="1119" ht="11.25">
      <c r="D1119" s="1">
        <v>1.175</v>
      </c>
    </row>
    <row r="1120" ht="11.25">
      <c r="D1120" s="1">
        <v>1.175</v>
      </c>
    </row>
    <row r="1121" ht="11.25">
      <c r="D1121" s="1">
        <v>1.175</v>
      </c>
    </row>
    <row r="1122" ht="11.25">
      <c r="D1122" s="1">
        <v>1.175</v>
      </c>
    </row>
    <row r="1123" ht="11.25">
      <c r="D1123" s="1">
        <v>1.175</v>
      </c>
    </row>
    <row r="1124" ht="11.25">
      <c r="D1124" s="1">
        <v>1.175</v>
      </c>
    </row>
    <row r="1125" ht="11.25">
      <c r="D1125" s="1">
        <v>1.175</v>
      </c>
    </row>
    <row r="1126" ht="11.25">
      <c r="D1126" s="1">
        <v>1.175</v>
      </c>
    </row>
    <row r="1127" ht="11.25">
      <c r="D1127" s="1">
        <v>1.175</v>
      </c>
    </row>
    <row r="1128" ht="11.25">
      <c r="D1128" s="1">
        <v>1.175</v>
      </c>
    </row>
    <row r="1129" ht="11.25">
      <c r="D1129" s="1">
        <v>1.175</v>
      </c>
    </row>
    <row r="1130" ht="11.25">
      <c r="D1130" s="1">
        <v>1.175</v>
      </c>
    </row>
    <row r="1131" ht="11.25">
      <c r="D1131" s="1">
        <v>1.175</v>
      </c>
    </row>
    <row r="1132" ht="11.25">
      <c r="D1132" s="1">
        <v>1.175</v>
      </c>
    </row>
    <row r="1133" ht="11.25">
      <c r="D1133" s="1">
        <v>1.175</v>
      </c>
    </row>
    <row r="1134" ht="11.25">
      <c r="D1134" s="1">
        <v>1.175</v>
      </c>
    </row>
    <row r="1135" ht="11.25">
      <c r="D1135" s="1">
        <v>1.175</v>
      </c>
    </row>
    <row r="1136" ht="11.25">
      <c r="D1136" s="1">
        <v>1.175</v>
      </c>
    </row>
    <row r="1137" ht="11.25">
      <c r="D1137" s="1">
        <v>1.175</v>
      </c>
    </row>
    <row r="1138" ht="11.25">
      <c r="D1138" s="1">
        <v>1.175</v>
      </c>
    </row>
    <row r="1139" ht="11.25">
      <c r="D1139" s="1">
        <v>1.175</v>
      </c>
    </row>
    <row r="1140" ht="11.25">
      <c r="D1140" s="1">
        <v>1.175</v>
      </c>
    </row>
    <row r="1141" ht="11.25">
      <c r="D1141" s="1">
        <v>1.175</v>
      </c>
    </row>
    <row r="1142" ht="11.25">
      <c r="D1142" s="1">
        <v>1.175</v>
      </c>
    </row>
    <row r="1143" ht="11.25">
      <c r="D1143" s="1">
        <v>1.175</v>
      </c>
    </row>
    <row r="1144" ht="11.25">
      <c r="D1144" s="1">
        <v>1.175</v>
      </c>
    </row>
    <row r="1145" ht="11.25">
      <c r="D1145" s="1">
        <v>1.175</v>
      </c>
    </row>
    <row r="1146" ht="11.25">
      <c r="D1146" s="1">
        <v>1.175</v>
      </c>
    </row>
    <row r="1147" ht="11.25">
      <c r="D1147" s="1">
        <v>1.175</v>
      </c>
    </row>
    <row r="1148" ht="11.25">
      <c r="D1148" s="1">
        <v>1.175</v>
      </c>
    </row>
    <row r="1149" ht="11.25">
      <c r="D1149" s="1">
        <v>1.175</v>
      </c>
    </row>
    <row r="1150" ht="11.25">
      <c r="D1150" s="1">
        <v>1.175</v>
      </c>
    </row>
    <row r="1151" ht="11.25">
      <c r="D1151" s="1">
        <v>1.175</v>
      </c>
    </row>
    <row r="1152" ht="11.25">
      <c r="D1152" s="1">
        <v>1.175</v>
      </c>
    </row>
    <row r="1153" ht="11.25">
      <c r="D1153" s="1">
        <v>1.175</v>
      </c>
    </row>
    <row r="1154" ht="11.25">
      <c r="D1154" s="1">
        <v>1.175</v>
      </c>
    </row>
    <row r="1155" ht="11.25">
      <c r="D1155" s="1">
        <v>1.175</v>
      </c>
    </row>
    <row r="1156" ht="11.25">
      <c r="D1156" s="1">
        <v>1.175</v>
      </c>
    </row>
    <row r="1157" ht="11.25">
      <c r="D1157" s="1">
        <v>1.175</v>
      </c>
    </row>
    <row r="1158" ht="11.25">
      <c r="D1158" s="1">
        <v>1.175</v>
      </c>
    </row>
    <row r="1159" ht="11.25">
      <c r="D1159" s="1">
        <v>1.175</v>
      </c>
    </row>
    <row r="1160" ht="11.25">
      <c r="D1160" s="1">
        <v>1.175</v>
      </c>
    </row>
    <row r="1161" ht="11.25">
      <c r="D1161" s="1">
        <v>1.175</v>
      </c>
    </row>
    <row r="1162" ht="11.25">
      <c r="D1162" s="1">
        <v>1.175</v>
      </c>
    </row>
    <row r="1163" ht="11.25">
      <c r="D1163" s="1">
        <v>1.175</v>
      </c>
    </row>
    <row r="1164" ht="11.25">
      <c r="D1164" s="1">
        <v>1.175</v>
      </c>
    </row>
    <row r="1165" ht="11.25">
      <c r="D1165" s="1">
        <v>1.175</v>
      </c>
    </row>
    <row r="1166" ht="11.25">
      <c r="D1166" s="1">
        <v>1.175</v>
      </c>
    </row>
    <row r="1167" ht="11.25">
      <c r="D1167" s="1">
        <v>1.175</v>
      </c>
    </row>
    <row r="1168" ht="11.25">
      <c r="D1168" s="1">
        <v>1.175</v>
      </c>
    </row>
    <row r="1169" ht="11.25">
      <c r="D1169" s="1">
        <v>1.175</v>
      </c>
    </row>
    <row r="1170" ht="11.25">
      <c r="D1170" s="1">
        <v>1.175</v>
      </c>
    </row>
    <row r="1171" ht="11.25">
      <c r="D1171" s="1">
        <v>1.175</v>
      </c>
    </row>
    <row r="1172" ht="11.25">
      <c r="D1172" s="1">
        <v>1.175</v>
      </c>
    </row>
    <row r="1173" ht="11.25">
      <c r="D1173" s="1">
        <v>1.175</v>
      </c>
    </row>
    <row r="1174" ht="11.25">
      <c r="D1174" s="1">
        <v>1.175</v>
      </c>
    </row>
    <row r="1175" ht="11.25">
      <c r="D1175" s="1">
        <v>1.175</v>
      </c>
    </row>
    <row r="1176" ht="11.25">
      <c r="D1176" s="1">
        <v>1.175</v>
      </c>
    </row>
    <row r="1177" ht="11.25">
      <c r="D1177" s="1">
        <v>1.175</v>
      </c>
    </row>
    <row r="1178" ht="11.25">
      <c r="D1178" s="1">
        <v>1.175</v>
      </c>
    </row>
    <row r="1179" ht="11.25">
      <c r="D1179" s="1">
        <v>1.175</v>
      </c>
    </row>
    <row r="1180" ht="11.25">
      <c r="D1180" s="1">
        <v>1.175</v>
      </c>
    </row>
    <row r="1181" ht="11.25">
      <c r="D1181" s="1">
        <v>1.175</v>
      </c>
    </row>
  </sheetData>
  <mergeCells count="1">
    <mergeCell ref="C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neveret4</cp:lastModifiedBy>
  <dcterms:created xsi:type="dcterms:W3CDTF">2003-07-26T17:54:47Z</dcterms:created>
  <dcterms:modified xsi:type="dcterms:W3CDTF">2006-04-27T12:46:32Z</dcterms:modified>
  <cp:category/>
  <cp:version/>
  <cp:contentType/>
  <cp:contentStatus/>
</cp:coreProperties>
</file>